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ink/ink1.xml" ContentType="application/inkml+xml"/>
  <Override PartName="/xl/ink/ink2.xml" ContentType="application/inkml+xml"/>
  <Override PartName="/xl/ink/ink3.xml" ContentType="application/inkml+xml"/>
  <Override PartName="/xl/ink/ink4.xml" ContentType="application/inkml+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328"/>
  <workbookPr defaultThemeVersion="166925"/>
  <mc:AlternateContent xmlns:mc="http://schemas.openxmlformats.org/markup-compatibility/2006">
    <mc:Choice Requires="x15">
      <x15ac:absPath xmlns:x15ac="http://schemas.microsoft.com/office/spreadsheetml/2010/11/ac" url="https://paypal-my.sharepoint.com/personal/anchhabra_paypal_com/Documents/Personal_Data_Transfer/Python_Training_DSBA_GL/002_SMDM/Week_3/"/>
    </mc:Choice>
  </mc:AlternateContent>
  <xr:revisionPtr revIDLastSave="1" documentId="13_ncr:1_{C7079FBD-9746-4C82-AF30-1D658B71B0EB}" xr6:coauthVersionLast="45" xr6:coauthVersionMax="45" xr10:uidLastSave="{6738D2AC-2ABD-4C87-BB44-941A572615A3}"/>
  <bookViews>
    <workbookView xWindow="-110" yWindow="-110" windowWidth="19420" windowHeight="10420" firstSheet="6" activeTab="10" xr2:uid="{AB0F5362-7FAC-4C91-BAB7-0AECD112F32B}"/>
  </bookViews>
  <sheets>
    <sheet name="Problem_1" sheetId="1" r:id="rId1"/>
    <sheet name="Problem_2" sheetId="5" r:id="rId2"/>
    <sheet name="chi_square_distribution" sheetId="16" r:id="rId3"/>
    <sheet name="z_t_statistic" sheetId="15" r:id="rId4"/>
    <sheet name="Type_I_II_Errors" sheetId="14" r:id="rId5"/>
    <sheet name="Hypothesis_Testing" sheetId="8" r:id="rId6"/>
    <sheet name="Inferential_Stats_Week_1" sheetId="6" r:id="rId7"/>
    <sheet name="paired_t-test_analysis_tool_pac" sheetId="10" r:id="rId8"/>
    <sheet name="Titan_Case_Study" sheetId="9" r:id="rId9"/>
    <sheet name="Sheet1" sheetId="17" r:id="rId10"/>
    <sheet name="n-1" sheetId="11" r:id="rId11"/>
  </sheets>
  <externalReferences>
    <externalReference r:id="rId12"/>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28" i="15" l="1"/>
  <c r="M26" i="15"/>
  <c r="M35" i="15"/>
  <c r="C31" i="8"/>
  <c r="C30" i="8"/>
  <c r="M31" i="15" l="1"/>
  <c r="M32" i="15"/>
  <c r="C34" i="9" l="1"/>
  <c r="B34" i="9"/>
  <c r="C32" i="9"/>
  <c r="B32" i="9"/>
  <c r="A14" i="11"/>
  <c r="A13" i="11"/>
  <c r="I31" i="9" l="1"/>
  <c r="H31" i="9"/>
  <c r="G31" i="9"/>
  <c r="F31" i="9"/>
  <c r="F35" i="9"/>
  <c r="F36" i="9" s="1"/>
  <c r="D35" i="9"/>
  <c r="D34" i="9"/>
  <c r="D33" i="9"/>
  <c r="D3" i="9"/>
  <c r="D4" i="9"/>
  <c r="D5" i="9"/>
  <c r="D6" i="9"/>
  <c r="D7" i="9"/>
  <c r="D8" i="9"/>
  <c r="D9" i="9"/>
  <c r="D10" i="9"/>
  <c r="D11" i="9"/>
  <c r="D12" i="9"/>
  <c r="D13" i="9"/>
  <c r="D14" i="9"/>
  <c r="D15" i="9"/>
  <c r="D16" i="9"/>
  <c r="D17" i="9"/>
  <c r="D18" i="9"/>
  <c r="D19" i="9"/>
  <c r="D20" i="9"/>
  <c r="D21" i="9"/>
  <c r="D22" i="9"/>
  <c r="D23" i="9"/>
  <c r="D24" i="9"/>
  <c r="D25" i="9"/>
  <c r="D26" i="9"/>
  <c r="D27" i="9"/>
  <c r="D28" i="9"/>
  <c r="D29" i="9"/>
  <c r="D30" i="9"/>
  <c r="D31" i="9"/>
  <c r="D2" i="9"/>
  <c r="H66" i="6" l="1"/>
  <c r="D42" i="6"/>
  <c r="D37" i="6"/>
  <c r="D31" i="6"/>
  <c r="E55" i="1"/>
  <c r="D55" i="1"/>
  <c r="C55" i="1"/>
  <c r="B55" i="1"/>
  <c r="E63" i="6"/>
  <c r="D41" i="6"/>
  <c r="C31" i="6"/>
  <c r="C3" i="5" l="1"/>
  <c r="C4" i="5"/>
  <c r="C5" i="5"/>
  <c r="C6" i="5"/>
  <c r="C7" i="5"/>
  <c r="C8" i="5"/>
  <c r="C9" i="5"/>
  <c r="C10" i="5"/>
  <c r="C2" i="5"/>
  <c r="E49" i="1"/>
  <c r="G45" i="1"/>
  <c r="G48" i="1" s="1"/>
  <c r="G46" i="1"/>
  <c r="G47" i="1"/>
  <c r="C39" i="1"/>
  <c r="D39" i="1"/>
  <c r="B39" i="1"/>
  <c r="E36" i="1"/>
  <c r="E37" i="1"/>
  <c r="E38" i="1"/>
  <c r="E35" i="1"/>
  <c r="F36" i="1" s="1"/>
  <c r="D29" i="1"/>
  <c r="D30" i="1"/>
  <c r="D31" i="1"/>
  <c r="D28" i="1"/>
  <c r="G30" i="1"/>
  <c r="C32" i="1"/>
  <c r="G28" i="1" s="1"/>
  <c r="B32" i="1"/>
  <c r="F30" i="1"/>
  <c r="F29" i="1"/>
  <c r="P6" i="1"/>
  <c r="B24" i="1"/>
  <c r="F31" i="1"/>
  <c r="C8" i="1"/>
  <c r="D8" i="1"/>
  <c r="E8" i="1"/>
  <c r="B8" i="1"/>
  <c r="F4" i="1"/>
  <c r="F5" i="1"/>
  <c r="F6" i="1"/>
  <c r="F7" i="1"/>
  <c r="F3" i="1"/>
  <c r="F41" i="1" l="1"/>
  <c r="D32" i="1"/>
  <c r="E31" i="1" s="1"/>
  <c r="E39" i="1"/>
  <c r="G31" i="1"/>
  <c r="G29" i="1"/>
  <c r="G49" i="1"/>
  <c r="B9" i="1"/>
  <c r="E9" i="1"/>
  <c r="F8" i="1"/>
  <c r="F28" i="1"/>
  <c r="E28" i="1" l="1"/>
  <c r="E30" i="1"/>
  <c r="E29" i="1"/>
  <c r="C9" i="1"/>
  <c r="G7" i="1"/>
  <c r="G6" i="1"/>
  <c r="G5" i="1"/>
  <c r="G3" i="1"/>
  <c r="D9" i="1"/>
  <c r="G4" i="1"/>
</calcChain>
</file>

<file path=xl/sharedStrings.xml><?xml version="1.0" encoding="utf-8"?>
<sst xmlns="http://schemas.openxmlformats.org/spreadsheetml/2006/main" count="414" uniqueCount="320">
  <si>
    <t>Education level</t>
  </si>
  <si>
    <t>Job Satisfaction</t>
  </si>
  <si>
    <t>did not complete school</t>
  </si>
  <si>
    <t>high school graduate</t>
  </si>
  <si>
    <t>some college</t>
  </si>
  <si>
    <t>college graduate</t>
  </si>
  <si>
    <t>post-graduate</t>
  </si>
  <si>
    <t>Satisfied</t>
  </si>
  <si>
    <t>Neutral</t>
  </si>
  <si>
    <t>Dissatisfied</t>
  </si>
  <si>
    <t>Highly Dissatisfied</t>
  </si>
  <si>
    <t>Total</t>
  </si>
  <si>
    <t>P(attrite|dissatisfied)</t>
  </si>
  <si>
    <t>??</t>
  </si>
  <si>
    <t>P(attrite and dissatisfied)</t>
  </si>
  <si>
    <t>P(dissatisfied)</t>
  </si>
  <si>
    <t>P(Attirte and dissatisfied)</t>
  </si>
  <si>
    <t>P(Satisfaction|College Graduate)</t>
  </si>
  <si>
    <t>P(Satisfaction|Post Graduate)</t>
  </si>
  <si>
    <t>P(Satisfaction|College Graduate or More)</t>
  </si>
  <si>
    <t>P(not dissatisfied|Some College or college graduate or Post graduate)</t>
  </si>
  <si>
    <t xml:space="preserve">Satisfied </t>
  </si>
  <si>
    <t>Waiting Time</t>
  </si>
  <si>
    <t>Probability</t>
  </si>
  <si>
    <t>mu</t>
  </si>
  <si>
    <t>sigma</t>
  </si>
  <si>
    <t>Population mean</t>
  </si>
  <si>
    <t>population standard deviation</t>
  </si>
  <si>
    <t>Parameter</t>
  </si>
  <si>
    <t>X bar</t>
  </si>
  <si>
    <t>Statistic</t>
  </si>
  <si>
    <t>Sample Mean</t>
  </si>
  <si>
    <t>s</t>
  </si>
  <si>
    <t>Sample standard deviation</t>
  </si>
  <si>
    <t>Independent Events -</t>
  </si>
  <si>
    <t>Occurance of an outcome does not depend on the previous outcome</t>
  </si>
  <si>
    <t>P(A)</t>
  </si>
  <si>
    <t>P(B)</t>
  </si>
  <si>
    <t>Dependent Events -</t>
  </si>
  <si>
    <t>Occurance of an outcome does depend on the previous outcome</t>
  </si>
  <si>
    <t>Mutually Exclusive Events -</t>
  </si>
  <si>
    <t xml:space="preserve">Difference between Mutually Exclusive and Independent Events - </t>
  </si>
  <si>
    <t>1) Independent events are based on multiple trials</t>
  </si>
  <si>
    <t>2) Exclusive Events are based on a single trial</t>
  </si>
  <si>
    <t>3) Mutliplicative rule</t>
  </si>
  <si>
    <t>4) Addition rule</t>
  </si>
  <si>
    <t>Rolling a dice and expect 2 or 5 should come?</t>
  </si>
  <si>
    <t xml:space="preserve">Exhaustive Events - </t>
  </si>
  <si>
    <t>The outcome of all events should be equal to one</t>
  </si>
  <si>
    <t>Random Variable</t>
  </si>
  <si>
    <t>Example: Tossing a coin: we could get Heads or Tails</t>
  </si>
  <si>
    <t xml:space="preserve">X </t>
  </si>
  <si>
    <t>Let's give them the values Heads=1 and Tails=0 and we have a Random Variable "X":</t>
  </si>
  <si>
    <t>Tails</t>
  </si>
  <si>
    <t>Heads</t>
  </si>
  <si>
    <t>Set of possible value in an experiment</t>
  </si>
  <si>
    <t xml:space="preserve">Sample Space - </t>
  </si>
  <si>
    <t>Entire set of possible outcomes</t>
  </si>
  <si>
    <t>(H,T)</t>
  </si>
  <si>
    <t>Total number of favourable outcomes</t>
  </si>
  <si>
    <t>Total number of all possible outcomes</t>
  </si>
  <si>
    <t>here faourable means - what we want</t>
  </si>
  <si>
    <t>1/2</t>
  </si>
  <si>
    <t>Probability -</t>
  </si>
  <si>
    <t xml:space="preserve">Complement Rule - </t>
  </si>
  <si>
    <t>A mutually exclusive pair of events are complements to each other.
For example: If the desired outcome is heads on a flipped coin, the complement is tails. The Complement Rule states that the sum of the probabilities of an event and its complement must equal 1, or for the event A, P(A) + P(A') = 1</t>
  </si>
  <si>
    <t>When the event is Heads, the complement is Tails</t>
  </si>
  <si>
    <t>When the event is {Monday, Wednesday} the complement is {Tuesday, Thursday, Friday, Saturday, Sunday}</t>
  </si>
  <si>
    <t>Probabilities Examples</t>
  </si>
  <si>
    <t>Flipping two coins</t>
  </si>
  <si>
    <t>Sample Space??</t>
  </si>
  <si>
    <t>(HH,HT,TH,TT)</t>
  </si>
  <si>
    <t>B = Tails</t>
  </si>
  <si>
    <t>A = Heads</t>
  </si>
  <si>
    <t>Flipping a coin - Single Trial</t>
  </si>
  <si>
    <t>P(C')</t>
  </si>
  <si>
    <t>2/4</t>
  </si>
  <si>
    <t>Example: You toss a coin and it comes up "Heads" three times ... what is the chance that the next toss will also be a "Head"?</t>
  </si>
  <si>
    <t>A = both heads (two heads in a row)</t>
  </si>
  <si>
    <t>B= both tails (two tails in a row)</t>
  </si>
  <si>
    <t>1/2*1/2</t>
  </si>
  <si>
    <t>P(A and B)</t>
  </si>
  <si>
    <t>P(A) * P(B)</t>
  </si>
  <si>
    <t>Idependent Events</t>
  </si>
  <si>
    <t>1/2*1/2 + 1/2*1/2</t>
  </si>
  <si>
    <t>A = both Six (two Six in a row)</t>
  </si>
  <si>
    <t xml:space="preserve">B= 5 or 6 </t>
  </si>
  <si>
    <t>Rolling two Dice</t>
  </si>
  <si>
    <t>Conditinal Probability</t>
  </si>
  <si>
    <t>P(A|B)</t>
  </si>
  <si>
    <t>P(B|A)</t>
  </si>
  <si>
    <t>In a group of 100 sports car buyers, 40 bought alarm systems, 30 purchased bucket seats, and 20 purchased an alarm system and bucket seats. If a car buyer chosen at random bought an alarm system, what is the probability they also bought bucket seats?</t>
  </si>
  <si>
    <t>N</t>
  </si>
  <si>
    <t>Alarm sys</t>
  </si>
  <si>
    <t>Bucket seats</t>
  </si>
  <si>
    <t>Alarm and bucket together</t>
  </si>
  <si>
    <t>P(A|B) =</t>
  </si>
  <si>
    <t>P(B|A) =</t>
  </si>
  <si>
    <t>P(A and B) /</t>
  </si>
  <si>
    <t xml:space="preserve">P(A|B) * P(B) = </t>
  </si>
  <si>
    <t>P(B|A) * P(A)</t>
  </si>
  <si>
    <t xml:space="preserve">P(B|A) * P(A) = </t>
  </si>
  <si>
    <t xml:space="preserve">P(A|B) </t>
  </si>
  <si>
    <t>P(B|A) * P(A) /</t>
  </si>
  <si>
    <t>Conditinal Probability of A given B</t>
  </si>
  <si>
    <t>Conditinal Probability of B given A</t>
  </si>
  <si>
    <t>Bayes Theorem - Bayes' Theorem is a way of finding a probability when we know certain other probabilities</t>
  </si>
  <si>
    <t>2 FC and 1 Biased Coin is tossed</t>
  </si>
  <si>
    <t>Normal or Gaussian Distribution</t>
  </si>
  <si>
    <t>Parameters</t>
  </si>
  <si>
    <t>mean</t>
  </si>
  <si>
    <t>variance</t>
  </si>
  <si>
    <t>Binomial Distribution</t>
  </si>
  <si>
    <t>4) Prob of success of failure does not change during n trials</t>
  </si>
  <si>
    <t>Q2</t>
  </si>
  <si>
    <t>Q1</t>
  </si>
  <si>
    <t>Q3</t>
  </si>
  <si>
    <t>Q4</t>
  </si>
  <si>
    <t>Among the employees who have not had any college education, what proportion are not highly dissatisfied?</t>
  </si>
  <si>
    <t>Marginal Distribution Plot</t>
  </si>
  <si>
    <t>Sample mean</t>
  </si>
  <si>
    <t>Sample Standard deviation</t>
  </si>
  <si>
    <t>1/2*1/2*1/2*1/2*1/2</t>
  </si>
  <si>
    <t>1/2 + 1/2</t>
  </si>
  <si>
    <t>P(A) and P(B)</t>
  </si>
  <si>
    <t>p(a) + p(b) - p(a and b)</t>
  </si>
  <si>
    <t>(1/6+1/6) * (1/6 + 1/6)</t>
  </si>
  <si>
    <t>P(X =1) - head</t>
  </si>
  <si>
    <t>C' = Heads T tail both</t>
  </si>
  <si>
    <t>H*T + T*H</t>
  </si>
  <si>
    <t>P(Alarm sys)</t>
  </si>
  <si>
    <t>P(Bucket seats)</t>
  </si>
  <si>
    <t>P(Alarm and Bucket)</t>
  </si>
  <si>
    <t>In India, 5 out of 100 people are COVID-19 confirmed, Test are being conducted across the country and found that people who are confirmed the test gave 9 out of 10 times positive result and 1 out 10 times test gave positive result for people who are not-covid positive. Suppose 1 person is picked from the population and found that the test is +ve what are the chances that the person has COVID?
Ans -  N = 100
P(COVID) = 5/100 = 5%
P(+|COVID) =  9/10 = 90%
P(-|COVID) =  1/10 = 10%
P(+|non - COVID) =  1/10 = 10%
P(-|non - COVID) =  9/10 = 90%</t>
  </si>
  <si>
    <t>P(COVID|+)??</t>
  </si>
  <si>
    <t>n</t>
  </si>
  <si>
    <t>p</t>
  </si>
  <si>
    <t>This probability distribution describes the probability of having exactly ‘k’ successes in ‘n’  independent trials with probability of success ‘p’</t>
  </si>
  <si>
    <t>n X p</t>
  </si>
  <si>
    <t>1) fixed number of trials</t>
  </si>
  <si>
    <t>2) only two possible outcomes of the tirals - success or failure</t>
  </si>
  <si>
    <t>3)  Trials are independent and random</t>
  </si>
  <si>
    <t xml:space="preserve">Note - </t>
  </si>
  <si>
    <r>
      <rPr>
        <b/>
        <sz val="11"/>
        <color theme="1"/>
        <rFont val="Calibri"/>
        <family val="2"/>
        <scheme val="minor"/>
      </rPr>
      <t xml:space="preserve">for example </t>
    </r>
    <r>
      <rPr>
        <sz val="11"/>
        <color theme="1"/>
        <rFont val="Calibri"/>
        <family val="2"/>
        <scheme val="minor"/>
      </rPr>
      <t>- An average sales amount of a grocery store is **$150** (denoted by mu), there could be three scenarios -</t>
    </r>
  </si>
  <si>
    <t>Left tailed Scenario</t>
  </si>
  <si>
    <t>Two Tailed Scenario</t>
  </si>
  <si>
    <t>Right tailed Scenario</t>
  </si>
  <si>
    <t>Null Hypothesis - H0</t>
  </si>
  <si>
    <t>Alternative Hypothesis - H1 or Ha</t>
  </si>
  <si>
    <t>1) the assumption may or may not be true</t>
  </si>
  <si>
    <t>2) Tested on the basis of a random sample from population</t>
  </si>
  <si>
    <t>Test of Significance -</t>
  </si>
  <si>
    <t>If the differnece is found to be significant we reject H0 (null hypothesis)</t>
  </si>
  <si>
    <t>If it is not significant then we do not reject the null hypothesis (H0)</t>
  </si>
  <si>
    <t>A proceedure to assess the significance of difference between two or more values (Z-test, t-test etc.) -</t>
  </si>
  <si>
    <t xml:space="preserve">Example - </t>
  </si>
  <si>
    <t>m</t>
  </si>
  <si>
    <t>Based on the sample information, one may want to test whether the mean of sales at the grocery is different from $150.</t>
  </si>
  <si>
    <r>
      <t>x</t>
    </r>
    <r>
      <rPr>
        <b/>
        <sz val="14"/>
        <color theme="1"/>
        <rFont val="Calibri"/>
        <family val="2"/>
      </rPr>
      <t>̄</t>
    </r>
  </si>
  <si>
    <t>Population standard deviation</t>
  </si>
  <si>
    <r>
      <rPr>
        <b/>
        <sz val="14"/>
        <color theme="1"/>
        <rFont val="Symbol"/>
        <family val="1"/>
        <charset val="2"/>
      </rPr>
      <t>m</t>
    </r>
    <r>
      <rPr>
        <b/>
        <sz val="11"/>
        <color theme="1"/>
        <rFont val="Calibri"/>
        <family val="2"/>
        <scheme val="minor"/>
      </rPr>
      <t xml:space="preserve"> </t>
    </r>
    <r>
      <rPr>
        <b/>
        <sz val="12"/>
        <color theme="1"/>
        <rFont val="Calibri"/>
        <family val="2"/>
        <scheme val="minor"/>
      </rPr>
      <t>= 150</t>
    </r>
  </si>
  <si>
    <r>
      <rPr>
        <b/>
        <sz val="14"/>
        <color theme="1"/>
        <rFont val="Symbol"/>
        <family val="1"/>
        <charset val="2"/>
      </rPr>
      <t xml:space="preserve">m </t>
    </r>
    <r>
      <rPr>
        <b/>
        <sz val="14"/>
        <color theme="1"/>
        <rFont val="Calibri"/>
        <family val="2"/>
      </rPr>
      <t>≠</t>
    </r>
    <r>
      <rPr>
        <b/>
        <sz val="11"/>
        <color theme="1"/>
        <rFont val="Calibri"/>
        <family val="2"/>
        <scheme val="minor"/>
      </rPr>
      <t xml:space="preserve"> 150</t>
    </r>
  </si>
  <si>
    <t>Ha:</t>
  </si>
  <si>
    <r>
      <rPr>
        <b/>
        <sz val="12"/>
        <color theme="1"/>
        <rFont val="Calibri"/>
        <family val="2"/>
        <scheme val="minor"/>
      </rPr>
      <t>H</t>
    </r>
    <r>
      <rPr>
        <b/>
        <vertAlign val="subscript"/>
        <sz val="12"/>
        <color theme="1"/>
        <rFont val="Calibri"/>
        <family val="2"/>
        <scheme val="minor"/>
      </rPr>
      <t>0</t>
    </r>
    <r>
      <rPr>
        <b/>
        <sz val="12"/>
        <color theme="1"/>
        <rFont val="Calibri"/>
        <family val="2"/>
        <scheme val="minor"/>
      </rPr>
      <t>:</t>
    </r>
  </si>
  <si>
    <r>
      <rPr>
        <b/>
        <sz val="14"/>
        <color theme="1"/>
        <rFont val="Symbol"/>
        <family val="1"/>
        <charset val="2"/>
      </rPr>
      <t>m</t>
    </r>
    <r>
      <rPr>
        <b/>
        <sz val="11"/>
        <color theme="1"/>
        <rFont val="Calibri"/>
        <family val="2"/>
        <scheme val="minor"/>
      </rPr>
      <t xml:space="preserve"> </t>
    </r>
    <r>
      <rPr>
        <b/>
        <sz val="11"/>
        <color theme="1"/>
        <rFont val="Calibri"/>
        <family val="2"/>
      </rPr>
      <t>≤</t>
    </r>
    <r>
      <rPr>
        <b/>
        <sz val="11"/>
        <color theme="1"/>
        <rFont val="Calibri"/>
        <family val="2"/>
        <scheme val="minor"/>
      </rPr>
      <t xml:space="preserve"> 150</t>
    </r>
  </si>
  <si>
    <r>
      <rPr>
        <b/>
        <sz val="14"/>
        <color theme="1"/>
        <rFont val="Symbol"/>
        <family val="1"/>
        <charset val="2"/>
      </rPr>
      <t xml:space="preserve">m </t>
    </r>
    <r>
      <rPr>
        <b/>
        <sz val="14"/>
        <color theme="1"/>
        <rFont val="Calibri"/>
        <family val="2"/>
      </rPr>
      <t>&gt;</t>
    </r>
    <r>
      <rPr>
        <b/>
        <sz val="11"/>
        <color theme="1"/>
        <rFont val="Calibri"/>
        <family val="2"/>
        <scheme val="minor"/>
      </rPr>
      <t xml:space="preserve"> 150</t>
    </r>
  </si>
  <si>
    <r>
      <rPr>
        <b/>
        <sz val="14"/>
        <color theme="1"/>
        <rFont val="Symbol"/>
        <family val="1"/>
        <charset val="2"/>
      </rPr>
      <t>m</t>
    </r>
    <r>
      <rPr>
        <b/>
        <sz val="11"/>
        <color theme="1"/>
        <rFont val="Calibri"/>
        <family val="2"/>
        <scheme val="minor"/>
      </rPr>
      <t xml:space="preserve"> = 150</t>
    </r>
  </si>
  <si>
    <r>
      <rPr>
        <b/>
        <sz val="14"/>
        <color theme="1"/>
        <rFont val="Symbol"/>
        <family val="1"/>
        <charset val="2"/>
      </rPr>
      <t>m</t>
    </r>
    <r>
      <rPr>
        <b/>
        <sz val="11"/>
        <color theme="1"/>
        <rFont val="Calibri"/>
        <family val="2"/>
        <scheme val="minor"/>
      </rPr>
      <t xml:space="preserve"> </t>
    </r>
    <r>
      <rPr>
        <b/>
        <sz val="11"/>
        <color theme="1"/>
        <rFont val="Calibri"/>
        <family val="2"/>
      </rPr>
      <t>≥</t>
    </r>
    <r>
      <rPr>
        <b/>
        <sz val="11"/>
        <color theme="1"/>
        <rFont val="Calibri"/>
        <family val="2"/>
        <scheme val="minor"/>
      </rPr>
      <t xml:space="preserve"> 150</t>
    </r>
  </si>
  <si>
    <r>
      <rPr>
        <b/>
        <sz val="14"/>
        <color theme="1"/>
        <rFont val="Symbol"/>
        <family val="1"/>
        <charset val="2"/>
      </rPr>
      <t xml:space="preserve">m </t>
    </r>
    <r>
      <rPr>
        <b/>
        <sz val="14"/>
        <color theme="1"/>
        <rFont val="Calibri"/>
        <family val="2"/>
      </rPr>
      <t>&lt;</t>
    </r>
    <r>
      <rPr>
        <b/>
        <sz val="11"/>
        <color theme="1"/>
        <rFont val="Calibri"/>
        <family val="2"/>
        <scheme val="minor"/>
      </rPr>
      <t xml:space="preserve"> 150</t>
    </r>
  </si>
  <si>
    <t>Null Hypothesis</t>
  </si>
  <si>
    <t>Alternative hypothesis</t>
  </si>
  <si>
    <r>
      <t>H</t>
    </r>
    <r>
      <rPr>
        <b/>
        <vertAlign val="subscript"/>
        <sz val="12"/>
        <color theme="1"/>
        <rFont val="Calibri"/>
        <family val="2"/>
        <scheme val="minor"/>
      </rPr>
      <t>0</t>
    </r>
    <r>
      <rPr>
        <b/>
        <sz val="12"/>
        <color theme="1"/>
        <rFont val="Calibri"/>
        <family val="2"/>
        <scheme val="minor"/>
      </rPr>
      <t>:</t>
    </r>
  </si>
  <si>
    <t>Or in the other words - Do we have enough eveidence against the null hypothesis so that can say we reject null?</t>
  </si>
  <si>
    <t>Q- How do you decide this is significant? Or what do we mean by significance?</t>
  </si>
  <si>
    <t>Test Statistic</t>
  </si>
  <si>
    <t>A test statistic is a value calculated from a sample to test the validity of null hypothesis. Since the test statistic is random variable, it has a probability distribution</t>
  </si>
  <si>
    <t>Average sales amount</t>
  </si>
  <si>
    <t>Test Statistic:</t>
  </si>
  <si>
    <r>
      <t xml:space="preserve">Z = (x̄ - </t>
    </r>
    <r>
      <rPr>
        <sz val="11"/>
        <color theme="1"/>
        <rFont val="Symbol"/>
        <family val="1"/>
        <charset val="2"/>
      </rPr>
      <t xml:space="preserve">m) </t>
    </r>
    <r>
      <rPr>
        <b/>
        <sz val="18"/>
        <color theme="1"/>
        <rFont val="Symbol"/>
        <family val="1"/>
        <charset val="2"/>
      </rPr>
      <t>/</t>
    </r>
    <r>
      <rPr>
        <sz val="11"/>
        <color theme="1"/>
        <rFont val="Symbol"/>
        <family val="1"/>
        <charset val="2"/>
      </rPr>
      <t>s/</t>
    </r>
    <r>
      <rPr>
        <sz val="11"/>
        <color theme="1"/>
        <rFont val="Calibri Light"/>
        <family val="2"/>
        <scheme val="major"/>
      </rPr>
      <t>sqrt(n)</t>
    </r>
  </si>
  <si>
    <t>What is a good test statistic?</t>
  </si>
  <si>
    <r>
      <t xml:space="preserve">The probability should be calculated under the assumption that </t>
    </r>
    <r>
      <rPr>
        <b/>
        <sz val="11"/>
        <color theme="1"/>
        <rFont val="Calibri"/>
        <family val="2"/>
        <scheme val="minor"/>
      </rPr>
      <t>H</t>
    </r>
    <r>
      <rPr>
        <b/>
        <vertAlign val="subscript"/>
        <sz val="11"/>
        <color theme="1"/>
        <rFont val="Calibri"/>
        <family val="2"/>
        <scheme val="minor"/>
      </rPr>
      <t xml:space="preserve">0  </t>
    </r>
    <r>
      <rPr>
        <sz val="11"/>
        <color theme="1"/>
        <rFont val="Calibri"/>
        <family val="2"/>
        <scheme val="minor"/>
      </rPr>
      <t>is true</t>
    </r>
  </si>
  <si>
    <t>Statistical Hypothesis</t>
  </si>
  <si>
    <t>It is an assumption or statement about population parameter -</t>
  </si>
  <si>
    <t>There can be two types of error in hypothesis testing</t>
  </si>
  <si>
    <t>Type I Error</t>
  </si>
  <si>
    <t xml:space="preserve">Error of rejecting the null, when it is true - </t>
  </si>
  <si>
    <t>a</t>
  </si>
  <si>
    <t>Type II Error</t>
  </si>
  <si>
    <t xml:space="preserve">Error of not rejecting the null, when it is false - </t>
  </si>
  <si>
    <t>b</t>
  </si>
  <si>
    <t>Power of a test</t>
  </si>
  <si>
    <t>1- b</t>
  </si>
  <si>
    <r>
      <t xml:space="preserve">Probability of rejecting the null, when it is false </t>
    </r>
    <r>
      <rPr>
        <sz val="14"/>
        <color theme="1"/>
        <rFont val="Calibri"/>
        <family val="2"/>
        <scheme val="minor"/>
      </rPr>
      <t>or</t>
    </r>
    <r>
      <rPr>
        <sz val="11"/>
        <color theme="1"/>
        <rFont val="Calibri"/>
        <family val="2"/>
        <scheme val="minor"/>
      </rPr>
      <t xml:space="preserve"> probability of not committing type 2 error</t>
    </r>
  </si>
  <si>
    <t>p(type 2 error)</t>
  </si>
  <si>
    <t>1- p(type 2 error) or
p(~type 2 error)</t>
  </si>
  <si>
    <t>For any sample, it is not possible to minimize both the errors</t>
  </si>
  <si>
    <t>Classical approach -</t>
  </si>
  <si>
    <t>Keep the probability of committing type I error fairly low (0.01,0.05 or 0.1)</t>
  </si>
  <si>
    <t>Then try to minimize the type II error or maximize the power of a test</t>
  </si>
  <si>
    <t>p(type 1 error) = p(statistic | null is true)</t>
  </si>
  <si>
    <t>Q - Is the difference between sample mean and population mean significant enough?? Does the actual mean align with hypothesized mean?</t>
  </si>
  <si>
    <r>
      <rPr>
        <b/>
        <sz val="14"/>
        <color theme="1"/>
        <rFont val="Symbol"/>
        <family val="1"/>
        <charset val="2"/>
      </rPr>
      <t>m</t>
    </r>
    <r>
      <rPr>
        <b/>
        <sz val="11"/>
        <color theme="1"/>
        <rFont val="Calibri"/>
        <family val="2"/>
        <scheme val="minor"/>
      </rPr>
      <t xml:space="preserve"> = </t>
    </r>
    <r>
      <rPr>
        <b/>
        <sz val="14"/>
        <color theme="1"/>
        <rFont val="Symbol"/>
        <family val="1"/>
        <charset val="2"/>
      </rPr>
      <t>m</t>
    </r>
    <r>
      <rPr>
        <b/>
        <vertAlign val="subscript"/>
        <sz val="11"/>
        <color theme="1"/>
        <rFont val="Symbol"/>
        <family val="1"/>
        <charset val="2"/>
      </rPr>
      <t>0</t>
    </r>
  </si>
  <si>
    <r>
      <rPr>
        <b/>
        <sz val="14"/>
        <color theme="1"/>
        <rFont val="Symbol"/>
        <family val="1"/>
        <charset val="2"/>
      </rPr>
      <t xml:space="preserve">m </t>
    </r>
    <r>
      <rPr>
        <b/>
        <sz val="14"/>
        <color theme="1"/>
        <rFont val="Calibri"/>
        <family val="2"/>
      </rPr>
      <t>≠</t>
    </r>
    <r>
      <rPr>
        <b/>
        <sz val="11"/>
        <color theme="1"/>
        <rFont val="Calibri"/>
        <family val="2"/>
        <scheme val="minor"/>
      </rPr>
      <t xml:space="preserve"> </t>
    </r>
    <r>
      <rPr>
        <b/>
        <sz val="18"/>
        <color theme="1"/>
        <rFont val="Symbol"/>
        <family val="1"/>
        <charset val="2"/>
      </rPr>
      <t>m</t>
    </r>
    <r>
      <rPr>
        <b/>
        <sz val="11"/>
        <color theme="1"/>
        <rFont val="Calibri"/>
        <family val="2"/>
        <scheme val="minor"/>
      </rPr>
      <t>0</t>
    </r>
  </si>
  <si>
    <t xml:space="preserve">Types of Error, Level Significance and Power of a test </t>
  </si>
  <si>
    <t xml:space="preserve"> Level of significance is a statistical term for how willing you are to be wrong. With a 95 percent confidence interval, you have a 5 percent chance of being wrong.</t>
  </si>
  <si>
    <t>With a 90 percent confidence interval, you have a 10 percent chance of being wrong.</t>
  </si>
  <si>
    <t xml:space="preserve"> A 99 percent confidence interval would be wider than a 95 percent confidence interval (for example, plus or minus 4.5 percent instead of 3.5 percent). A 90 percent confidence interval would be narrower (plus or minus 2.5 percent, for example)</t>
  </si>
  <si>
    <t>At 90% confidence interval - we say our sample mean follows the hypothesized distribution 90 out of 100 times</t>
  </si>
  <si>
    <t>At 95% confidence interval - we say our sample mean follows the hypothesized distribution 95 out of 100 times</t>
  </si>
  <si>
    <t>At 99% confidence interval - we say our sample mean follows the hypothesized distribution 99 out of 100 times</t>
  </si>
  <si>
    <r>
      <t>The confidence interval is the interval in which we can (1-</t>
    </r>
    <r>
      <rPr>
        <b/>
        <sz val="16"/>
        <color theme="1"/>
        <rFont val="Symbol"/>
        <family val="1"/>
        <charset val="2"/>
      </rPr>
      <t>a)</t>
    </r>
    <r>
      <rPr>
        <sz val="16"/>
        <color theme="1"/>
        <rFont val="Calibri"/>
        <family val="2"/>
        <scheme val="minor"/>
      </rPr>
      <t xml:space="preserve">% </t>
    </r>
    <r>
      <rPr>
        <sz val="11"/>
        <color theme="1"/>
        <rFont val="Calibri"/>
        <family val="2"/>
        <scheme val="minor"/>
      </rPr>
      <t>sure that the values of a particular statistic lies</t>
    </r>
  </si>
  <si>
    <t>Sample size</t>
  </si>
  <si>
    <t>Intution behind Confidence Interval -</t>
  </si>
  <si>
    <t>Confidence Interval &amp; Critical Region</t>
  </si>
  <si>
    <t>Example Continued -</t>
  </si>
  <si>
    <t>Example - COVID - Scenario??</t>
  </si>
  <si>
    <t>The P-Value or Exact level of Significance</t>
  </si>
  <si>
    <r>
      <rPr>
        <sz val="12"/>
        <color theme="1"/>
        <rFont val="Calibri"/>
        <family val="2"/>
        <scheme val="minor"/>
      </rPr>
      <t xml:space="preserve">Instead of preselecting </t>
    </r>
    <r>
      <rPr>
        <b/>
        <sz val="12"/>
        <color theme="1"/>
        <rFont val="Symbol"/>
        <family val="1"/>
        <charset val="2"/>
      </rPr>
      <t xml:space="preserve">a </t>
    </r>
    <r>
      <rPr>
        <sz val="12"/>
        <color theme="1"/>
        <rFont val="Calibri"/>
        <family val="2"/>
        <scheme val="minor"/>
      </rPr>
      <t xml:space="preserve">at arbitrary levels (0.01,0.05 or 0.1), we can obtain the </t>
    </r>
    <r>
      <rPr>
        <b/>
        <sz val="12"/>
        <color theme="1"/>
        <rFont val="Calibri"/>
        <family val="2"/>
        <scheme val="minor"/>
      </rPr>
      <t xml:space="preserve">p-value </t>
    </r>
    <r>
      <rPr>
        <sz val="12"/>
        <color theme="1"/>
        <rFont val="Calibri"/>
        <family val="2"/>
        <scheme val="minor"/>
      </rPr>
      <t>or exact level of signifincance of a test statistic. It is the lowest significance at which a null hypothesis can be rejected</t>
    </r>
  </si>
  <si>
    <t>Intution behind p-value -</t>
  </si>
  <si>
    <t>It does not mean that there's a 5% chance that the null hypothesis is true</t>
  </si>
  <si>
    <r>
      <t xml:space="preserve">A </t>
    </r>
    <r>
      <rPr>
        <b/>
        <sz val="11"/>
        <color theme="1"/>
        <rFont val="Calibri"/>
        <family val="2"/>
        <scheme val="minor"/>
      </rPr>
      <t>p-value</t>
    </r>
    <r>
      <rPr>
        <sz val="11"/>
        <color theme="1"/>
        <rFont val="Calibri"/>
        <family val="2"/>
        <scheme val="minor"/>
      </rPr>
      <t xml:space="preserve"> of 0.05 means that there's a 5% chance of getting your sample mean in the critical region, if the null hypothesis were true.</t>
    </r>
  </si>
  <si>
    <t>t distribution</t>
  </si>
  <si>
    <t>When sigma is unknown</t>
  </si>
  <si>
    <r>
      <t>x</t>
    </r>
    <r>
      <rPr>
        <b/>
        <sz val="14"/>
        <color theme="1"/>
        <rFont val="Calibri"/>
        <family val="2"/>
      </rPr>
      <t>̄</t>
    </r>
    <r>
      <rPr>
        <b/>
        <vertAlign val="subscript"/>
        <sz val="14"/>
        <color theme="1"/>
        <rFont val="Calibri"/>
        <family val="2"/>
        <scheme val="minor"/>
      </rPr>
      <t>1</t>
    </r>
    <r>
      <rPr>
        <b/>
        <sz val="14"/>
        <color theme="1"/>
        <rFont val="Calibri"/>
        <family val="2"/>
        <scheme val="minor"/>
      </rPr>
      <t xml:space="preserve"> - x̄</t>
    </r>
    <r>
      <rPr>
        <b/>
        <vertAlign val="subscript"/>
        <sz val="14"/>
        <color theme="1"/>
        <rFont val="Calibri"/>
        <family val="2"/>
        <scheme val="minor"/>
      </rPr>
      <t>2</t>
    </r>
  </si>
  <si>
    <t>s/sqrt(n)</t>
  </si>
  <si>
    <t>t</t>
  </si>
  <si>
    <t>t-test for paired difference</t>
  </si>
  <si>
    <t>dbar</t>
  </si>
  <si>
    <r>
      <t>S</t>
    </r>
    <r>
      <rPr>
        <b/>
        <vertAlign val="subscript"/>
        <sz val="11"/>
        <color theme="1"/>
        <rFont val="Calibri"/>
        <family val="2"/>
        <scheme val="minor"/>
      </rPr>
      <t>d</t>
    </r>
    <r>
      <rPr>
        <b/>
        <sz val="11"/>
        <color theme="1"/>
        <rFont val="Calibri"/>
        <family val="2"/>
        <scheme val="minor"/>
      </rPr>
      <t>/sqrt(n)</t>
    </r>
  </si>
  <si>
    <t>Salesperson</t>
  </si>
  <si>
    <t>Old Scheme</t>
  </si>
  <si>
    <t>New Scheme</t>
  </si>
  <si>
    <t>d</t>
  </si>
  <si>
    <t>average</t>
  </si>
  <si>
    <t>df</t>
  </si>
  <si>
    <t>t-Test: Paired Two Sample for Means</t>
  </si>
  <si>
    <t>Mean</t>
  </si>
  <si>
    <t>Variance</t>
  </si>
  <si>
    <t>Observations</t>
  </si>
  <si>
    <t>Pearson Correlation</t>
  </si>
  <si>
    <t>Hypothesized Mean Difference</t>
  </si>
  <si>
    <t>t Stat</t>
  </si>
  <si>
    <t>P(T&lt;=t) one-tail</t>
  </si>
  <si>
    <t>t Critical one-tail</t>
  </si>
  <si>
    <t>P(T&lt;=t) two-tail</t>
  </si>
  <si>
    <t>t Critical two-tail</t>
  </si>
  <si>
    <t>Assume we have a fair dice, but no one knows it is fair, except Jason. He knows the population mean µ (3.5 pts). Poor William begs for getting the statistical property, but Jason won’t budge. William has to make estimations by sampling, i.e. rolling the dice as many times as he can. He gets tired after rolling it three times, and he got 1 and 3 pts in the first two trials.</t>
  </si>
  <si>
    <t>Given the true population mean µ (3.5 pts), you would still have no idea what the third roll was. However, if you knew the sample mean ^µ was 3.33 pts, you would be certain that the third roll was 6, since (1+3+6)/3=3.33 — quick maths.</t>
  </si>
  <si>
    <t>z</t>
  </si>
  <si>
    <r>
      <rPr>
        <b/>
        <sz val="11"/>
        <color theme="1"/>
        <rFont val="Calibri"/>
        <family val="2"/>
        <scheme val="minor"/>
      </rPr>
      <t>Why False Positive -</t>
    </r>
    <r>
      <rPr>
        <sz val="11"/>
        <color theme="1"/>
        <rFont val="Calibri"/>
        <family val="2"/>
        <scheme val="minor"/>
      </rPr>
      <t xml:space="preserve"> type 1 errors are “false positives” – they happen when the tester validates a statistically significant difference even though there isn’t one.</t>
    </r>
  </si>
  <si>
    <t>Type 1 errors have a probability of  “a” correlated to the level of confidence that you set. A test with a 95% confidence level means that there is a 5% chance of getting a type 1 error</t>
  </si>
  <si>
    <r>
      <rPr>
        <b/>
        <sz val="11"/>
        <color theme="1"/>
        <rFont val="Calibri"/>
        <family val="2"/>
        <scheme val="minor"/>
      </rPr>
      <t>Type 1 errors (α , also called significance level)</t>
    </r>
    <r>
      <rPr>
        <sz val="11"/>
        <color theme="1"/>
        <rFont val="Calibri"/>
        <family val="2"/>
        <scheme val="minor"/>
      </rPr>
      <t xml:space="preserve"> –  the probability to reject H₀ (the null hypothesis) when it is true. (False positive)</t>
    </r>
  </si>
  <si>
    <t>Type 1 errors can happen due to bad luck (the 5% chance has played against you) or because you didn’t respect the test duration and sample size initially set for your experiment.</t>
  </si>
  <si>
    <t>Consequently, a type 1 error will bring in a false positive. This means that you will wrongfully assume that your hypothesis testing has worked even though it hasn’t</t>
  </si>
  <si>
    <t>Let’s say that you want to increase conversions on a banner displayed on your website. For that to work out, you’ve planned on adding an image to see if it increases conversions or not.</t>
  </si>
  <si>
    <t>You start your A/B test running a control version (A) against your variation (B) that contains the image. After 5 days, the variation (B) outperforms the control version by a staggering 25% increase in conversions with an 85% level of confidence.</t>
  </si>
  <si>
    <t>You stop the test and implement the image in your banner. However, after a month, you noticed that your month-to-month conversions have actually decreased.</t>
  </si>
  <si>
    <t>That’s because you’ve encountered a type 1 error: your variation didn’t actually beat your control version in the long run</t>
  </si>
  <si>
    <r>
      <rPr>
        <b/>
        <sz val="11"/>
        <color theme="1"/>
        <rFont val="Calibri"/>
        <family val="2"/>
        <scheme val="minor"/>
      </rPr>
      <t xml:space="preserve">Sales Uplift Model - </t>
    </r>
    <r>
      <rPr>
        <sz val="11"/>
        <color theme="1"/>
        <rFont val="Calibri"/>
        <family val="2"/>
        <scheme val="minor"/>
      </rPr>
      <t>Increasing the sales of new product in parallel to marketing campaign launch, wil show us +ve uplift but actually it is due to campaign not new sale</t>
    </r>
  </si>
  <si>
    <r>
      <rPr>
        <b/>
        <sz val="11"/>
        <color theme="1"/>
        <rFont val="Calibri"/>
        <family val="2"/>
        <scheme val="minor"/>
      </rPr>
      <t>Type II error (β):</t>
    </r>
    <r>
      <rPr>
        <sz val="11"/>
        <color theme="1"/>
        <rFont val="Calibri"/>
        <family val="2"/>
        <scheme val="minor"/>
      </rPr>
      <t xml:space="preserve"> the probability to </t>
    </r>
    <r>
      <rPr>
        <b/>
        <sz val="11"/>
        <color theme="1"/>
        <rFont val="Calibri"/>
        <family val="2"/>
        <scheme val="minor"/>
      </rPr>
      <t>FAIL</t>
    </r>
    <r>
      <rPr>
        <sz val="11"/>
        <color theme="1"/>
        <rFont val="Calibri"/>
        <family val="2"/>
        <scheme val="minor"/>
      </rPr>
      <t xml:space="preserve"> to reject H₀ when it is false.(False negative)</t>
    </r>
  </si>
  <si>
    <t>If type 1 errors are commonly referred to as “false positives”, type 2 errors are referred to as “false negatives”</t>
  </si>
  <si>
    <t>Type 2 errors happen when you inaccurately assume that no winner has been declared between a control version and a variation although there actually is a winner</t>
  </si>
  <si>
    <t>Or in Sales uplift example - No uplift is estimated</t>
  </si>
  <si>
    <t>If the probability of making a type 1 error is determined by “a”, the probability of a type 2 error is “ß”. Beta depends on the power of the test (i.e the probability of not committing a type 2 error, which is equal to 1-ß).</t>
  </si>
  <si>
    <t>There are 3 parameters that can affect the power of a test:</t>
  </si>
  <si>
    <t>Your sample size (n)</t>
  </si>
  <si>
    <t>The significance level of your test (a)</t>
  </si>
  <si>
    <t>The “true” value of your tested parameter</t>
  </si>
  <si>
    <t>Let’s say that you run an e-commerce store that sells high-end, complicated hardware for tech-savvy customers. In an attempt to increase conversions, you have the idea to implement an FAQ below your product page</t>
  </si>
  <si>
    <t>You launch an A/B test to see if the variation (B) could outperform your control version (A).</t>
  </si>
  <si>
    <t>After a week, you do not notice any difference in conversions: both versions seem to convert at the same rate and you start questioning your assumption. Three days later, you stop the test and keep your product page as it is.</t>
  </si>
  <si>
    <t>At this point, you assume that adding an FAQ to your store didn’t have any effect on conversions.</t>
  </si>
  <si>
    <t>Two weeks later, you hear that a competitor has implemented an FAQ at the same time and observed tangible gains in conversions. You decide to re-run the test for a month in order to get more statistically relevant results based on an increased level of confidence (say 95%).</t>
  </si>
  <si>
    <t>After a month – surprise – you discover positive gains in conversions for the variation (B). Adding an FAQ at the bottom of your product page has indeed brought your company more sales than the control version.</t>
  </si>
  <si>
    <t>That’s right – your first test encountered a type 2 error!</t>
  </si>
  <si>
    <t>Real life example on Type II Error-</t>
  </si>
  <si>
    <t>https://www.abtasty.com/blog/type-1-and-type-2-errors/#:~:text=Understanding%20Type%201%20errors&amp;text=Simply%20put%2C%20type%201%20errors,though%20there%20isn't%20one.&amp;text=Type%201%20errors%20have%20a,of%20confidence%20that%20you%20set.</t>
  </si>
  <si>
    <t>https://towardsdatascience.com/type-i-and-type-ii-errors-of-hypothesis-tests-understand-with-graphs-43079fdd936a</t>
  </si>
  <si>
    <r>
      <t xml:space="preserve">Example - </t>
    </r>
    <r>
      <rPr>
        <sz val="11"/>
        <color theme="1"/>
        <rFont val="Calibri"/>
        <family val="2"/>
        <scheme val="minor"/>
      </rPr>
      <t>Population: data collected from people’s weights whose mean and standard deviation are 163 lbs and 7.2 lbs respectively</t>
    </r>
  </si>
  <si>
    <t>Suppose we are conducting a hypothesis one sample z-test to check if the population parameter of the given sample group is 163 lb</t>
  </si>
  <si>
    <t>Hₐ:</t>
  </si>
  <si>
    <t>H₀:</t>
  </si>
  <si>
    <r>
      <rPr>
        <b/>
        <sz val="14"/>
        <color theme="1"/>
        <rFont val="Symbol"/>
        <family val="1"/>
        <charset val="2"/>
      </rPr>
      <t>m</t>
    </r>
    <r>
      <rPr>
        <b/>
        <sz val="11"/>
        <color theme="1"/>
        <rFont val="Calibri"/>
        <family val="2"/>
        <scheme val="minor"/>
      </rPr>
      <t xml:space="preserve"> </t>
    </r>
    <r>
      <rPr>
        <b/>
        <sz val="12"/>
        <color theme="1"/>
        <rFont val="Calibri"/>
        <family val="2"/>
        <scheme val="minor"/>
      </rPr>
      <t>= 163</t>
    </r>
  </si>
  <si>
    <r>
      <rPr>
        <b/>
        <sz val="14"/>
        <color theme="1"/>
        <rFont val="Symbol"/>
        <family val="1"/>
        <charset val="2"/>
      </rPr>
      <t xml:space="preserve">m </t>
    </r>
    <r>
      <rPr>
        <b/>
        <sz val="14"/>
        <color theme="1"/>
        <rFont val="Calibri"/>
        <family val="2"/>
      </rPr>
      <t>≠</t>
    </r>
    <r>
      <rPr>
        <b/>
        <sz val="11"/>
        <color theme="1"/>
        <rFont val="Calibri"/>
        <family val="2"/>
        <scheme val="minor"/>
      </rPr>
      <t xml:space="preserve"> 163</t>
    </r>
  </si>
  <si>
    <t>Example with Tradeoff -</t>
  </si>
  <si>
    <t>See that when alpha level increases from 0.05 to 0.1, the blue part gets smaller! You can also think of this as when you reject more, the error caused by not rejecting (fail to reject) is reduced!</t>
  </si>
  <si>
    <t>Effect size is a quantitative measure of the magnitude of the experimenter effect. The larger the effect size the stronger the relationship between two variables.</t>
  </si>
  <si>
    <t>Effect Size -</t>
  </si>
  <si>
    <t>You can look at the effect size when comparing any two groups to see how substantially different they are. Typically, research studies will comprise an experimental group and a control group. The experimental group may be an intervention or treatment which is expected to effect a specific outcome.</t>
  </si>
  <si>
    <t>For example, we might want to know the effect of a therapy on treating depression. The effect size value will show us if the therapy as had a small, medium or large effect on depression</t>
  </si>
  <si>
    <t>Effect sizes either measure the sizes of associations between variables or the sizes of differences between group means</t>
  </si>
  <si>
    <t>Cohen's d</t>
  </si>
  <si>
    <t>Cohen's d is an appropriate effect size for the comparison between two means. It can be used, for example, to accompany the reporting of t-test and ANOVA results. It is also widely used in meta-analysis.</t>
  </si>
  <si>
    <t>To calculate the standardized mean difference between two groups, subtract the mean of one group from the other (M1 – M2) and divide the result by the standard deviation (SD) of the population from which the groups were sampled.</t>
  </si>
  <si>
    <t>Any time you reject a null hypothesis because a P value is less than your critical value, it's possible that you're wrong; the null hypothesis might really be true, and your significant result might be due to chance. A P value of 0.05 means that there's a 5% chance of getting your observed result, if the null hypothesis were true. It does not mean that there's a 5% chance that the null hypothesis is true</t>
  </si>
  <si>
    <t>P-Value-</t>
  </si>
  <si>
    <r>
      <rPr>
        <sz val="11"/>
        <color rgb="FFFF0000"/>
        <rFont val="Calibri"/>
        <family val="2"/>
        <scheme val="minor"/>
      </rPr>
      <t>The sales amount in a grocery store is normally distributed</t>
    </r>
    <r>
      <rPr>
        <sz val="11"/>
        <color theme="1"/>
        <rFont val="Calibri"/>
        <family val="2"/>
        <scheme val="minor"/>
      </rPr>
      <t xml:space="preserve"> with standard deviation of $30.2. A sample of 40 sales receipts has an average of sales amount $137.</t>
    </r>
  </si>
  <si>
    <t>(.1,0.05,0.01)</t>
  </si>
  <si>
    <t>Test of significance</t>
  </si>
  <si>
    <t>90%,95%,99%</t>
  </si>
  <si>
    <t>1) we estimate sigma with our sample standard deviation and this is OK if our sample size &gt;30</t>
  </si>
  <si>
    <t>2) If our sample size &lt;30 then the above (z statistic) will not be normal</t>
  </si>
  <si>
    <r>
      <t>x</t>
    </r>
    <r>
      <rPr>
        <b/>
        <sz val="14"/>
        <color theme="1"/>
        <rFont val="Calibri"/>
        <family val="2"/>
      </rPr>
      <t>̄</t>
    </r>
    <r>
      <rPr>
        <b/>
        <sz val="14"/>
        <color theme="1"/>
        <rFont val="Calibri"/>
        <family val="2"/>
        <scheme val="minor"/>
      </rPr>
      <t xml:space="preserve"> - </t>
    </r>
    <r>
      <rPr>
        <b/>
        <sz val="14"/>
        <color theme="1"/>
        <rFont val="Symbol"/>
        <family val="1"/>
        <charset val="2"/>
      </rPr>
      <t>m</t>
    </r>
    <r>
      <rPr>
        <b/>
        <vertAlign val="subscript"/>
        <sz val="14"/>
        <color theme="1"/>
        <rFont val="Symbol"/>
        <family val="1"/>
        <charset val="2"/>
      </rPr>
      <t>0</t>
    </r>
  </si>
  <si>
    <t>with dof n-1</t>
  </si>
  <si>
    <t>Minutes</t>
  </si>
  <si>
    <t>Xbar</t>
  </si>
  <si>
    <t>t-test to be used</t>
  </si>
  <si>
    <t>If sample size &gt;30</t>
  </si>
  <si>
    <t>If sample size &lt;=30</t>
  </si>
  <si>
    <t>One Sample t-Test</t>
  </si>
  <si>
    <t>Two Indepdent Sample t-Test</t>
  </si>
  <si>
    <r>
      <t xml:space="preserve">Before and After t-Test scenario - paired t-Test - </t>
    </r>
    <r>
      <rPr>
        <sz val="11"/>
        <color theme="1"/>
        <rFont val="Calibri"/>
        <family val="2"/>
        <scheme val="minor"/>
      </rPr>
      <t>Possible only if number of obs before and after are the same</t>
    </r>
  </si>
  <si>
    <t>Chi-square Test of Indepdence -</t>
  </si>
  <si>
    <t>-1.96,1.96</t>
  </si>
  <si>
    <t>Setup hypothesis</t>
  </si>
  <si>
    <t>N &gt;30</t>
  </si>
  <si>
    <t>N&lt;=30</t>
  </si>
  <si>
    <t>t-test</t>
  </si>
  <si>
    <t>sigma is not known</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</si>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</sst>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6" formatCode="&quot;$&quot;#,##0_);[Red]\(&quot;$&quot;#,##0\)"/>
    <numFmt numFmtId="164" formatCode="0.000%"/>
    <numFmt numFmtId="165" formatCode="&quot;$&quot;#,##0.0_);[Red]\(&quot;$&quot;#,##0.0\)"/>
  </numFmts>
  <fonts count="30">
    <font>
      <sz val="11"/>
      <color theme="1"/>
      <name val="Calibri"/>
      <family val="2"/>
      <scheme val="minor"/>
    </font>
    <font>
      <b/>
      <sz val="11"/>
      <color theme="0"/>
      <name val="Calibri"/>
      <family val="2"/>
      <scheme val="minor"/>
    </font>
    <font>
      <b/>
      <sz val="11"/>
      <color theme="1"/>
      <name val="Calibri"/>
      <family val="2"/>
      <scheme val="minor"/>
    </font>
    <font>
      <b/>
      <sz val="11"/>
      <color rgb="FFFF0000"/>
      <name val="Calibri"/>
      <family val="2"/>
      <scheme val="minor"/>
    </font>
    <font>
      <sz val="9"/>
      <color rgb="FF222222"/>
      <name val="Arial"/>
      <family val="2"/>
    </font>
    <font>
      <sz val="11"/>
      <color theme="1"/>
      <name val="Symbol"/>
      <family val="1"/>
      <charset val="2"/>
    </font>
    <font>
      <sz val="11"/>
      <color theme="1"/>
      <name val="Calibri Light"/>
      <family val="2"/>
      <scheme val="major"/>
    </font>
    <font>
      <sz val="12"/>
      <color theme="1"/>
      <name val="Calibri"/>
      <family val="2"/>
      <scheme val="minor"/>
    </font>
    <font>
      <sz val="14"/>
      <color theme="1"/>
      <name val="Calibri"/>
      <family val="2"/>
      <scheme val="minor"/>
    </font>
    <font>
      <b/>
      <sz val="14"/>
      <color theme="1"/>
      <name val="Symbol"/>
      <family val="1"/>
      <charset val="2"/>
    </font>
    <font>
      <b/>
      <sz val="14"/>
      <color theme="1"/>
      <name val="Calibri"/>
      <family val="2"/>
      <scheme val="minor"/>
    </font>
    <font>
      <b/>
      <sz val="14"/>
      <color theme="1"/>
      <name val="Calibri"/>
      <family val="2"/>
    </font>
    <font>
      <b/>
      <sz val="16"/>
      <color theme="1"/>
      <name val="Symbol"/>
      <family val="1"/>
      <charset val="2"/>
    </font>
    <font>
      <b/>
      <sz val="12"/>
      <color theme="1"/>
      <name val="Symbol"/>
      <family val="1"/>
      <charset val="2"/>
    </font>
    <font>
      <b/>
      <sz val="12"/>
      <color theme="1"/>
      <name val="Calibri"/>
      <family val="2"/>
      <scheme val="minor"/>
    </font>
    <font>
      <b/>
      <sz val="11"/>
      <color theme="1"/>
      <name val="Calibri"/>
      <family val="1"/>
      <charset val="2"/>
      <scheme val="minor"/>
    </font>
    <font>
      <b/>
      <vertAlign val="subscript"/>
      <sz val="11"/>
      <color theme="1"/>
      <name val="Calibri"/>
      <family val="2"/>
      <scheme val="minor"/>
    </font>
    <font>
      <b/>
      <vertAlign val="subscript"/>
      <sz val="12"/>
      <color theme="1"/>
      <name val="Calibri"/>
      <family val="2"/>
      <scheme val="minor"/>
    </font>
    <font>
      <b/>
      <sz val="11"/>
      <color theme="1"/>
      <name val="Calibri"/>
      <family val="2"/>
    </font>
    <font>
      <b/>
      <sz val="18"/>
      <color theme="1"/>
      <name val="Symbol"/>
      <family val="1"/>
      <charset val="2"/>
    </font>
    <font>
      <b/>
      <vertAlign val="subscript"/>
      <sz val="11"/>
      <color theme="1"/>
      <name val="Symbol"/>
      <family val="1"/>
      <charset val="2"/>
    </font>
    <font>
      <sz val="16"/>
      <color theme="1"/>
      <name val="Calibri"/>
      <family val="2"/>
      <scheme val="minor"/>
    </font>
    <font>
      <b/>
      <vertAlign val="subscript"/>
      <sz val="14"/>
      <color theme="1"/>
      <name val="Calibri"/>
      <family val="2"/>
      <scheme val="minor"/>
    </font>
    <font>
      <b/>
      <sz val="18"/>
      <color theme="1"/>
      <name val="Calibri"/>
      <family val="2"/>
      <scheme val="minor"/>
    </font>
    <font>
      <i/>
      <sz val="11"/>
      <color theme="1"/>
      <name val="Calibri"/>
      <family val="2"/>
      <scheme val="minor"/>
    </font>
    <font>
      <sz val="11"/>
      <color rgb="FFFF0000"/>
      <name val="Calibri"/>
      <family val="2"/>
      <scheme val="minor"/>
    </font>
    <font>
      <u/>
      <sz val="11"/>
      <color theme="10"/>
      <name val="Calibri"/>
      <family val="2"/>
      <scheme val="minor"/>
    </font>
    <font>
      <b/>
      <sz val="11"/>
      <color rgb="FF292929"/>
      <name val="Georgia"/>
      <family val="1"/>
    </font>
    <font>
      <b/>
      <vertAlign val="subscript"/>
      <sz val="14"/>
      <color theme="1"/>
      <name val="Symbol"/>
      <family val="1"/>
      <charset val="2"/>
    </font>
    <font>
      <sz val="11"/>
      <color theme="1"/>
      <name val="Calibri"/>
      <family val="2"/>
    </font>
  </fonts>
  <fills count="5">
    <fill>
      <patternFill patternType="none"/>
    </fill>
    <fill>
      <patternFill patternType="gray125"/>
    </fill>
    <fill>
      <patternFill patternType="solid">
        <fgColor rgb="FFFFFF00"/>
        <bgColor indexed="64"/>
      </patternFill>
    </fill>
    <fill>
      <patternFill patternType="solid">
        <fgColor theme="3"/>
        <bgColor indexed="64"/>
      </patternFill>
    </fill>
    <fill>
      <patternFill patternType="solid">
        <fgColor theme="5"/>
        <bgColor indexed="64"/>
      </patternFill>
    </fill>
  </fills>
  <borders count="4">
    <border>
      <left/>
      <right/>
      <top/>
      <bottom/>
      <diagonal/>
    </border>
    <border>
      <left/>
      <right/>
      <top/>
      <bottom style="thin">
        <color indexed="64"/>
      </bottom>
      <diagonal/>
    </border>
    <border>
      <left/>
      <right/>
      <top/>
      <bottom style="medium">
        <color indexed="64"/>
      </bottom>
      <diagonal/>
    </border>
    <border>
      <left/>
      <right/>
      <top style="medium">
        <color indexed="64"/>
      </top>
      <bottom style="thin">
        <color indexed="64"/>
      </bottom>
      <diagonal/>
    </border>
  </borders>
  <cellStyleXfs count="2">
    <xf numFmtId="0" fontId="0" fillId="0" borderId="0"/>
    <xf numFmtId="0" fontId="26" fillId="0" borderId="0" applyNumberFormat="0" applyFill="0" applyBorder="0" applyAlignment="0" applyProtection="0"/>
  </cellStyleXfs>
  <cellXfs count="50">
    <xf numFmtId="0" fontId="0" fillId="0" borderId="0" xfId="0"/>
    <xf numFmtId="0" fontId="0" fillId="2" borderId="0" xfId="0" applyFill="1"/>
    <xf numFmtId="0" fontId="3" fillId="2" borderId="0" xfId="0" applyFont="1" applyFill="1"/>
    <xf numFmtId="0" fontId="0" fillId="0" borderId="0" xfId="0" applyAlignment="1">
      <alignment horizontal="center"/>
    </xf>
    <xf numFmtId="0" fontId="1" fillId="3" borderId="0" xfId="0" applyFont="1" applyFill="1" applyAlignment="1">
      <alignment horizontal="center"/>
    </xf>
    <xf numFmtId="9" fontId="0" fillId="0" borderId="0" xfId="0" applyNumberFormat="1"/>
    <xf numFmtId="0" fontId="3" fillId="2" borderId="0" xfId="0" applyFont="1" applyFill="1" applyAlignment="1">
      <alignment horizontal="center"/>
    </xf>
    <xf numFmtId="9" fontId="0" fillId="0" borderId="0" xfId="0" applyNumberFormat="1" applyAlignment="1">
      <alignment horizontal="center"/>
    </xf>
    <xf numFmtId="0" fontId="2" fillId="0" borderId="0" xfId="0" applyFont="1"/>
    <xf numFmtId="0" fontId="0" fillId="0" borderId="0" xfId="0" applyAlignment="1">
      <alignment horizontal="right"/>
    </xf>
    <xf numFmtId="0" fontId="2" fillId="0" borderId="0" xfId="0" applyFont="1" applyAlignment="1">
      <alignment horizontal="right"/>
    </xf>
    <xf numFmtId="0" fontId="0" fillId="4" borderId="0" xfId="0" applyFill="1"/>
    <xf numFmtId="16" fontId="0" fillId="0" borderId="0" xfId="0" quotePrefix="1" applyNumberFormat="1"/>
    <xf numFmtId="0" fontId="4" fillId="0" borderId="0" xfId="0" applyFont="1" applyAlignment="1">
      <alignment wrapText="1"/>
    </xf>
    <xf numFmtId="0" fontId="0" fillId="0" borderId="0" xfId="0" applyAlignment="1">
      <alignment wrapText="1"/>
    </xf>
    <xf numFmtId="0" fontId="0" fillId="0" borderId="0" xfId="0" quotePrefix="1"/>
    <xf numFmtId="4" fontId="0" fillId="0" borderId="0" xfId="0" applyNumberFormat="1"/>
    <xf numFmtId="0" fontId="2" fillId="4" borderId="0" xfId="0" applyFont="1" applyFill="1"/>
    <xf numFmtId="9" fontId="0" fillId="2" borderId="0" xfId="0" applyNumberFormat="1" applyFill="1"/>
    <xf numFmtId="0" fontId="2" fillId="2" borderId="0" xfId="0" applyFont="1" applyFill="1"/>
    <xf numFmtId="17" fontId="0" fillId="0" borderId="0" xfId="0" quotePrefix="1" applyNumberFormat="1"/>
    <xf numFmtId="164" fontId="0" fillId="0" borderId="0" xfId="0" applyNumberFormat="1"/>
    <xf numFmtId="0" fontId="7" fillId="0" borderId="0" xfId="0" applyFont="1"/>
    <xf numFmtId="0" fontId="9" fillId="0" borderId="0" xfId="0" applyFont="1"/>
    <xf numFmtId="165" fontId="2" fillId="0" borderId="0" xfId="0" applyNumberFormat="1" applyFont="1"/>
    <xf numFmtId="0" fontId="10" fillId="0" borderId="0" xfId="0" applyFont="1"/>
    <xf numFmtId="6" fontId="2" fillId="0" borderId="0" xfId="0" applyNumberFormat="1" applyFont="1"/>
    <xf numFmtId="0" fontId="12" fillId="0" borderId="0" xfId="0" applyFont="1"/>
    <xf numFmtId="0" fontId="15" fillId="0" borderId="0" xfId="0" applyFont="1"/>
    <xf numFmtId="0" fontId="14" fillId="0" borderId="0" xfId="0" applyFont="1"/>
    <xf numFmtId="0" fontId="2" fillId="0" borderId="0" xfId="0" applyFont="1" applyAlignment="1">
      <alignment wrapText="1"/>
    </xf>
    <xf numFmtId="6" fontId="14" fillId="0" borderId="0" xfId="0" applyNumberFormat="1" applyFont="1"/>
    <xf numFmtId="6" fontId="2" fillId="0" borderId="0" xfId="0" applyNumberFormat="1" applyFont="1" applyAlignment="1">
      <alignment horizontal="center"/>
    </xf>
    <xf numFmtId="0" fontId="10" fillId="0" borderId="0" xfId="0" applyFont="1" applyAlignment="1">
      <alignment horizontal="center"/>
    </xf>
    <xf numFmtId="10" fontId="0" fillId="0" borderId="0" xfId="0" applyNumberFormat="1"/>
    <xf numFmtId="0" fontId="10" fillId="0" borderId="1" xfId="0" applyFont="1" applyBorder="1" applyAlignment="1">
      <alignment horizontal="center"/>
    </xf>
    <xf numFmtId="0" fontId="2" fillId="0" borderId="0" xfId="0" applyFont="1" applyBorder="1" applyAlignment="1">
      <alignment horizontal="center"/>
    </xf>
    <xf numFmtId="0" fontId="0" fillId="0" borderId="0" xfId="0" applyFill="1" applyBorder="1" applyAlignment="1"/>
    <xf numFmtId="0" fontId="0" fillId="0" borderId="2" xfId="0" applyFill="1" applyBorder="1" applyAlignment="1"/>
    <xf numFmtId="0" fontId="24" fillId="0" borderId="3" xfId="0" applyFont="1" applyFill="1" applyBorder="1" applyAlignment="1">
      <alignment horizontal="center"/>
    </xf>
    <xf numFmtId="0" fontId="26" fillId="0" borderId="0" xfId="1"/>
    <xf numFmtId="0" fontId="27" fillId="0" borderId="0" xfId="0" applyFont="1" applyAlignment="1">
      <alignment vertical="center" wrapText="1"/>
    </xf>
    <xf numFmtId="0" fontId="0" fillId="0" borderId="0" xfId="0" applyAlignment="1">
      <alignment vertical="center"/>
    </xf>
    <xf numFmtId="0" fontId="29" fillId="0" borderId="0" xfId="0" applyFont="1"/>
    <xf numFmtId="0" fontId="5" fillId="0" borderId="0" xfId="0" applyFont="1"/>
    <xf numFmtId="0" fontId="1" fillId="3" borderId="0" xfId="0" applyFont="1" applyFill="1" applyAlignment="1">
      <alignment horizontal="center"/>
    </xf>
    <xf numFmtId="0" fontId="0" fillId="0" borderId="0" xfId="0" applyAlignment="1">
      <alignment horizontal="center"/>
    </xf>
    <xf numFmtId="0" fontId="23" fillId="0" borderId="0" xfId="0" applyFont="1" applyAlignment="1">
      <alignment horizontal="center"/>
    </xf>
    <xf numFmtId="0" fontId="2" fillId="0" borderId="0" xfId="0" applyFont="1" applyAlignment="1">
      <alignment horizontal="center"/>
    </xf>
    <xf numFmtId="0" fontId="0" fillId="0" borderId="0" xfId="0"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Marginal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Problem_1!$E$12:$E$16</c:f>
              <c:strCache>
                <c:ptCount val="5"/>
                <c:pt idx="0">
                  <c:v>did not complete school</c:v>
                </c:pt>
                <c:pt idx="1">
                  <c:v>high school graduate</c:v>
                </c:pt>
                <c:pt idx="2">
                  <c:v>some college</c:v>
                </c:pt>
                <c:pt idx="3">
                  <c:v>college graduate</c:v>
                </c:pt>
                <c:pt idx="4">
                  <c:v>post-graduate</c:v>
                </c:pt>
              </c:strCache>
            </c:strRef>
          </c:cat>
          <c:val>
            <c:numRef>
              <c:f>Problem_1!$F$12:$F$16</c:f>
              <c:numCache>
                <c:formatCode>0%</c:formatCode>
                <c:ptCount val="5"/>
                <c:pt idx="0">
                  <c:v>0.15384615384615385</c:v>
                </c:pt>
                <c:pt idx="1">
                  <c:v>0.19230769230769232</c:v>
                </c:pt>
                <c:pt idx="2">
                  <c:v>0.23076923076923078</c:v>
                </c:pt>
                <c:pt idx="3">
                  <c:v>0.30769230769230771</c:v>
                </c:pt>
                <c:pt idx="4">
                  <c:v>0.11538461538461539</c:v>
                </c:pt>
              </c:numCache>
            </c:numRef>
          </c:val>
          <c:extLst>
            <c:ext xmlns:c16="http://schemas.microsoft.com/office/drawing/2014/chart" uri="{C3380CC4-5D6E-409C-BE32-E72D297353CC}">
              <c16:uniqueId val="{00000000-8FA7-4483-A20A-328F30F7F417}"/>
            </c:ext>
          </c:extLst>
        </c:ser>
        <c:dLbls>
          <c:showLegendKey val="0"/>
          <c:showVal val="0"/>
          <c:showCatName val="0"/>
          <c:showSerName val="0"/>
          <c:showPercent val="0"/>
          <c:showBubbleSize val="0"/>
        </c:dLbls>
        <c:gapWidth val="219"/>
        <c:overlap val="-27"/>
        <c:axId val="814591704"/>
        <c:axId val="814592688"/>
      </c:barChart>
      <c:catAx>
        <c:axId val="814591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4592688"/>
        <c:crosses val="autoZero"/>
        <c:auto val="1"/>
        <c:lblAlgn val="ctr"/>
        <c:lblOffset val="100"/>
        <c:noMultiLvlLbl val="0"/>
      </c:catAx>
      <c:valAx>
        <c:axId val="81459268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45917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spPr>
            <a:solidFill>
              <a:schemeClr val="accent2"/>
            </a:solidFill>
            <a:ln>
              <a:noFill/>
            </a:ln>
            <a:effectLst/>
          </c:spPr>
          <c:invertIfNegative val="0"/>
          <c:val>
            <c:numRef>
              <c:f>Problem_2!$B$2:$B$10</c:f>
              <c:numCache>
                <c:formatCode>General</c:formatCode>
                <c:ptCount val="9"/>
                <c:pt idx="0">
                  <c:v>0.2</c:v>
                </c:pt>
                <c:pt idx="1">
                  <c:v>0.18</c:v>
                </c:pt>
                <c:pt idx="2">
                  <c:v>0.16</c:v>
                </c:pt>
                <c:pt idx="3">
                  <c:v>0.12</c:v>
                </c:pt>
                <c:pt idx="4">
                  <c:v>0.1</c:v>
                </c:pt>
                <c:pt idx="5">
                  <c:v>0.09</c:v>
                </c:pt>
                <c:pt idx="6">
                  <c:v>0.08</c:v>
                </c:pt>
                <c:pt idx="7">
                  <c:v>0.04</c:v>
                </c:pt>
                <c:pt idx="8">
                  <c:v>0.03</c:v>
                </c:pt>
              </c:numCache>
            </c:numRef>
          </c:val>
          <c:extLst>
            <c:ext xmlns:c16="http://schemas.microsoft.com/office/drawing/2014/chart" uri="{C3380CC4-5D6E-409C-BE32-E72D297353CC}">
              <c16:uniqueId val="{00000001-4E27-4837-B97C-9FB9A3522974}"/>
            </c:ext>
          </c:extLst>
        </c:ser>
        <c:dLbls>
          <c:showLegendKey val="0"/>
          <c:showVal val="0"/>
          <c:showCatName val="0"/>
          <c:showSerName val="0"/>
          <c:showPercent val="0"/>
          <c:showBubbleSize val="0"/>
        </c:dLbls>
        <c:gapWidth val="219"/>
        <c:overlap val="-27"/>
        <c:axId val="580104952"/>
        <c:axId val="580109872"/>
      </c:barChart>
      <c:catAx>
        <c:axId val="580104952"/>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0109872"/>
        <c:crosses val="autoZero"/>
        <c:auto val="1"/>
        <c:lblAlgn val="ctr"/>
        <c:lblOffset val="100"/>
        <c:noMultiLvlLbl val="0"/>
      </c:catAx>
      <c:valAx>
        <c:axId val="5801098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01049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6.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image" Target="../media/image10.png"/><Relationship Id="rId18" Type="http://schemas.openxmlformats.org/officeDocument/2006/relationships/customXml" Target="../ink/ink2.xml"/><Relationship Id="rId3" Type="http://schemas.openxmlformats.org/officeDocument/2006/relationships/image" Target="../media/image15.png"/><Relationship Id="rId21" Type="http://schemas.openxmlformats.org/officeDocument/2006/relationships/customXml" Target="../ink/ink3.xml"/><Relationship Id="rId7" Type="http://schemas.openxmlformats.org/officeDocument/2006/relationships/image" Target="../media/image17.png"/><Relationship Id="rId12" Type="http://schemas.openxmlformats.org/officeDocument/2006/relationships/image" Target="../media/image7.png"/><Relationship Id="rId17" Type="http://schemas.openxmlformats.org/officeDocument/2006/relationships/image" Target="../media/image25.png"/><Relationship Id="rId25" Type="http://schemas.openxmlformats.org/officeDocument/2006/relationships/image" Target="../media/image27.png"/><Relationship Id="rId2" Type="http://schemas.openxmlformats.org/officeDocument/2006/relationships/image" Target="../media/image14.png"/><Relationship Id="rId16" Type="http://schemas.openxmlformats.org/officeDocument/2006/relationships/image" Target="../media/image24.png"/><Relationship Id="rId20" Type="http://schemas.openxmlformats.org/officeDocument/2006/relationships/image" Target="../media/image180.png"/><Relationship Id="rId1" Type="http://schemas.openxmlformats.org/officeDocument/2006/relationships/image" Target="../media/image13.png"/><Relationship Id="rId6" Type="http://schemas.openxmlformats.org/officeDocument/2006/relationships/image" Target="../media/image16.png"/><Relationship Id="rId11" Type="http://schemas.openxmlformats.org/officeDocument/2006/relationships/image" Target="../media/image21.png"/><Relationship Id="rId24" Type="http://schemas.openxmlformats.org/officeDocument/2006/relationships/image" Target="../media/image26.png"/><Relationship Id="rId5" Type="http://schemas.openxmlformats.org/officeDocument/2006/relationships/image" Target="../media/image40.png"/><Relationship Id="rId15" Type="http://schemas.openxmlformats.org/officeDocument/2006/relationships/image" Target="../media/image23.png"/><Relationship Id="rId23" Type="http://schemas.openxmlformats.org/officeDocument/2006/relationships/customXml" Target="../ink/ink4.xml"/><Relationship Id="rId10" Type="http://schemas.openxmlformats.org/officeDocument/2006/relationships/image" Target="../media/image20.png"/><Relationship Id="rId4" Type="http://schemas.openxmlformats.org/officeDocument/2006/relationships/customXml" Target="../ink/ink1.xml"/><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190.png"/></Relationships>
</file>

<file path=xl/drawings/_rels/drawing7.xml.rels><?xml version="1.0" encoding="UTF-8" standalone="yes"?>
<Relationships xmlns="http://schemas.openxmlformats.org/package/2006/relationships"><Relationship Id="rId8" Type="http://schemas.openxmlformats.org/officeDocument/2006/relationships/image" Target="../media/image35.png"/><Relationship Id="rId3" Type="http://schemas.openxmlformats.org/officeDocument/2006/relationships/image" Target="../media/image30.png"/><Relationship Id="rId7" Type="http://schemas.openxmlformats.org/officeDocument/2006/relationships/image" Target="../media/image34.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5" Type="http://schemas.openxmlformats.org/officeDocument/2006/relationships/image" Target="../media/image32.png"/><Relationship Id="rId4" Type="http://schemas.openxmlformats.org/officeDocument/2006/relationships/image" Target="../media/image31.png"/></Relationships>
</file>

<file path=xl/drawings/drawing1.xml><?xml version="1.0" encoding="utf-8"?>
<xdr:wsDr xmlns:xdr="http://schemas.openxmlformats.org/drawingml/2006/spreadsheetDrawing" xmlns:a="http://schemas.openxmlformats.org/drawingml/2006/main">
  <xdr:twoCellAnchor>
    <xdr:from>
      <xdr:col>6</xdr:col>
      <xdr:colOff>292100</xdr:colOff>
      <xdr:row>7</xdr:row>
      <xdr:rowOff>114300</xdr:rowOff>
    </xdr:from>
    <xdr:to>
      <xdr:col>12</xdr:col>
      <xdr:colOff>800100</xdr:colOff>
      <xdr:row>22</xdr:row>
      <xdr:rowOff>95250</xdr:rowOff>
    </xdr:to>
    <xdr:graphicFrame macro="">
      <xdr:nvGraphicFramePr>
        <xdr:cNvPr id="3" name="Chart 2">
          <a:extLst>
            <a:ext uri="{FF2B5EF4-FFF2-40B4-BE49-F238E27FC236}">
              <a16:creationId xmlns:a16="http://schemas.microsoft.com/office/drawing/2014/main" id="{BC7C595B-4D20-4FB5-AA31-E239E6897A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257175</xdr:colOff>
      <xdr:row>3</xdr:row>
      <xdr:rowOff>41275</xdr:rowOff>
    </xdr:from>
    <xdr:to>
      <xdr:col>12</xdr:col>
      <xdr:colOff>561975</xdr:colOff>
      <xdr:row>18</xdr:row>
      <xdr:rowOff>22225</xdr:rowOff>
    </xdr:to>
    <xdr:graphicFrame macro="">
      <xdr:nvGraphicFramePr>
        <xdr:cNvPr id="4" name="Chart 3">
          <a:extLst>
            <a:ext uri="{FF2B5EF4-FFF2-40B4-BE49-F238E27FC236}">
              <a16:creationId xmlns:a16="http://schemas.microsoft.com/office/drawing/2014/main" id="{C9EB6BA7-AF77-43A4-B53F-151C9E29D3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330201</xdr:colOff>
      <xdr:row>0</xdr:row>
      <xdr:rowOff>0</xdr:rowOff>
    </xdr:from>
    <xdr:to>
      <xdr:col>9</xdr:col>
      <xdr:colOff>440545</xdr:colOff>
      <xdr:row>9</xdr:row>
      <xdr:rowOff>152400</xdr:rowOff>
    </xdr:to>
    <xdr:pic>
      <xdr:nvPicPr>
        <xdr:cNvPr id="2" name="Picture 1">
          <a:extLst>
            <a:ext uri="{FF2B5EF4-FFF2-40B4-BE49-F238E27FC236}">
              <a16:creationId xmlns:a16="http://schemas.microsoft.com/office/drawing/2014/main" id="{1E1210F3-EBC3-47E9-92C4-F6E2422C689C}"/>
            </a:ext>
          </a:extLst>
        </xdr:cNvPr>
        <xdr:cNvPicPr>
          <a:picLocks noChangeAspect="1"/>
        </xdr:cNvPicPr>
      </xdr:nvPicPr>
      <xdr:blipFill>
        <a:blip xmlns:r="http://schemas.openxmlformats.org/officeDocument/2006/relationships" r:embed="rId1"/>
        <a:stretch>
          <a:fillRect/>
        </a:stretch>
      </xdr:blipFill>
      <xdr:spPr>
        <a:xfrm>
          <a:off x="2159001" y="0"/>
          <a:ext cx="3767944" cy="18097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1100314</xdr:colOff>
      <xdr:row>11</xdr:row>
      <xdr:rowOff>139700</xdr:rowOff>
    </xdr:to>
    <xdr:pic>
      <xdr:nvPicPr>
        <xdr:cNvPr id="4" name="Picture 3">
          <a:extLst>
            <a:ext uri="{FF2B5EF4-FFF2-40B4-BE49-F238E27FC236}">
              <a16:creationId xmlns:a16="http://schemas.microsoft.com/office/drawing/2014/main" id="{D91C954B-D0BD-479B-A319-4FCAB69779F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3729214" cy="2165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7383</xdr:colOff>
      <xdr:row>12</xdr:row>
      <xdr:rowOff>74280</xdr:rowOff>
    </xdr:from>
    <xdr:to>
      <xdr:col>8</xdr:col>
      <xdr:colOff>353426</xdr:colOff>
      <xdr:row>28</xdr:row>
      <xdr:rowOff>140290</xdr:rowOff>
    </xdr:to>
    <xdr:pic>
      <xdr:nvPicPr>
        <xdr:cNvPr id="5" name="Picture 4">
          <a:extLst>
            <a:ext uri="{FF2B5EF4-FFF2-40B4-BE49-F238E27FC236}">
              <a16:creationId xmlns:a16="http://schemas.microsoft.com/office/drawing/2014/main" id="{62B676C2-B178-48F2-B00A-471C00416195}"/>
            </a:ext>
          </a:extLst>
        </xdr:cNvPr>
        <xdr:cNvPicPr>
          <a:picLocks noChangeAspect="1"/>
        </xdr:cNvPicPr>
      </xdr:nvPicPr>
      <xdr:blipFill>
        <a:blip xmlns:r="http://schemas.openxmlformats.org/officeDocument/2006/relationships" r:embed="rId2"/>
        <a:stretch>
          <a:fillRect/>
        </a:stretch>
      </xdr:blipFill>
      <xdr:spPr>
        <a:xfrm>
          <a:off x="7383" y="2289396"/>
          <a:ext cx="5359590" cy="3019499"/>
        </a:xfrm>
        <a:prstGeom prst="rect">
          <a:avLst/>
        </a:prstGeom>
      </xdr:spPr>
    </xdr:pic>
    <xdr:clientData/>
  </xdr:twoCellAnchor>
  <xdr:twoCellAnchor editAs="oneCell">
    <xdr:from>
      <xdr:col>3</xdr:col>
      <xdr:colOff>44450</xdr:colOff>
      <xdr:row>37</xdr:row>
      <xdr:rowOff>79168</xdr:rowOff>
    </xdr:from>
    <xdr:to>
      <xdr:col>8</xdr:col>
      <xdr:colOff>401888</xdr:colOff>
      <xdr:row>47</xdr:row>
      <xdr:rowOff>15161</xdr:rowOff>
    </xdr:to>
    <xdr:pic>
      <xdr:nvPicPr>
        <xdr:cNvPr id="7" name="Picture 6">
          <a:extLst>
            <a:ext uri="{FF2B5EF4-FFF2-40B4-BE49-F238E27FC236}">
              <a16:creationId xmlns:a16="http://schemas.microsoft.com/office/drawing/2014/main" id="{59A0AE12-A45F-492A-B8D2-EEFC80D857AD}"/>
            </a:ext>
          </a:extLst>
        </xdr:cNvPr>
        <xdr:cNvPicPr>
          <a:picLocks noChangeAspect="1"/>
        </xdr:cNvPicPr>
      </xdr:nvPicPr>
      <xdr:blipFill>
        <a:blip xmlns:r="http://schemas.openxmlformats.org/officeDocument/2006/relationships" r:embed="rId3"/>
        <a:stretch>
          <a:fillRect/>
        </a:stretch>
      </xdr:blipFill>
      <xdr:spPr>
        <a:xfrm>
          <a:off x="1930400" y="6962568"/>
          <a:ext cx="3475288" cy="1853693"/>
        </a:xfrm>
        <a:prstGeom prst="rect">
          <a:avLst/>
        </a:prstGeom>
      </xdr:spPr>
    </xdr:pic>
    <xdr:clientData/>
  </xdr:twoCellAnchor>
  <xdr:twoCellAnchor editAs="oneCell">
    <xdr:from>
      <xdr:col>4</xdr:col>
      <xdr:colOff>31750</xdr:colOff>
      <xdr:row>50</xdr:row>
      <xdr:rowOff>44650</xdr:rowOff>
    </xdr:from>
    <xdr:to>
      <xdr:col>9</xdr:col>
      <xdr:colOff>78578</xdr:colOff>
      <xdr:row>59</xdr:row>
      <xdr:rowOff>63500</xdr:rowOff>
    </xdr:to>
    <xdr:pic>
      <xdr:nvPicPr>
        <xdr:cNvPr id="8" name="Picture 7">
          <a:extLst>
            <a:ext uri="{FF2B5EF4-FFF2-40B4-BE49-F238E27FC236}">
              <a16:creationId xmlns:a16="http://schemas.microsoft.com/office/drawing/2014/main" id="{201A6EEE-F474-485C-973B-B5CEC6083BEF}"/>
            </a:ext>
          </a:extLst>
        </xdr:cNvPr>
        <xdr:cNvPicPr>
          <a:picLocks noChangeAspect="1"/>
        </xdr:cNvPicPr>
      </xdr:nvPicPr>
      <xdr:blipFill>
        <a:blip xmlns:r="http://schemas.openxmlformats.org/officeDocument/2006/relationships" r:embed="rId4"/>
        <a:stretch>
          <a:fillRect/>
        </a:stretch>
      </xdr:blipFill>
      <xdr:spPr>
        <a:xfrm>
          <a:off x="2089150" y="9398200"/>
          <a:ext cx="3602828" cy="16762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xdr:row>
      <xdr:rowOff>179684</xdr:rowOff>
    </xdr:from>
    <xdr:to>
      <xdr:col>7</xdr:col>
      <xdr:colOff>211428</xdr:colOff>
      <xdr:row>13</xdr:row>
      <xdr:rowOff>148648</xdr:rowOff>
    </xdr:to>
    <xdr:pic>
      <xdr:nvPicPr>
        <xdr:cNvPr id="2" name="Picture 1">
          <a:extLst>
            <a:ext uri="{FF2B5EF4-FFF2-40B4-BE49-F238E27FC236}">
              <a16:creationId xmlns:a16="http://schemas.microsoft.com/office/drawing/2014/main" id="{E051B137-D4BE-4092-904A-D919FE8A690F}"/>
            </a:ext>
          </a:extLst>
        </xdr:cNvPr>
        <xdr:cNvPicPr>
          <a:picLocks noChangeAspect="1"/>
        </xdr:cNvPicPr>
      </xdr:nvPicPr>
      <xdr:blipFill>
        <a:blip xmlns:r="http://schemas.openxmlformats.org/officeDocument/2006/relationships" r:embed="rId1"/>
        <a:stretch>
          <a:fillRect/>
        </a:stretch>
      </xdr:blipFill>
      <xdr:spPr>
        <a:xfrm>
          <a:off x="0" y="547984"/>
          <a:ext cx="4478628" cy="1994614"/>
        </a:xfrm>
        <a:prstGeom prst="rect">
          <a:avLst/>
        </a:prstGeom>
      </xdr:spPr>
    </xdr:pic>
    <xdr:clientData/>
  </xdr:twoCellAnchor>
  <xdr:twoCellAnchor editAs="oneCell">
    <xdr:from>
      <xdr:col>7</xdr:col>
      <xdr:colOff>184150</xdr:colOff>
      <xdr:row>2</xdr:row>
      <xdr:rowOff>171450</xdr:rowOff>
    </xdr:from>
    <xdr:to>
      <xdr:col>14</xdr:col>
      <xdr:colOff>603250</xdr:colOff>
      <xdr:row>15</xdr:row>
      <xdr:rowOff>107950</xdr:rowOff>
    </xdr:to>
    <xdr:pic>
      <xdr:nvPicPr>
        <xdr:cNvPr id="3" name="Picture 2">
          <a:extLst>
            <a:ext uri="{FF2B5EF4-FFF2-40B4-BE49-F238E27FC236}">
              <a16:creationId xmlns:a16="http://schemas.microsoft.com/office/drawing/2014/main" id="{D3BAA1A8-8B37-4221-95B2-7561E37EEA0A}"/>
            </a:ext>
          </a:extLst>
        </xdr:cNvPr>
        <xdr:cNvPicPr>
          <a:picLocks noChangeAspect="1"/>
        </xdr:cNvPicPr>
      </xdr:nvPicPr>
      <xdr:blipFill>
        <a:blip xmlns:r="http://schemas.openxmlformats.org/officeDocument/2006/relationships" r:embed="rId2"/>
        <a:stretch>
          <a:fillRect/>
        </a:stretch>
      </xdr:blipFill>
      <xdr:spPr>
        <a:xfrm>
          <a:off x="4451350" y="539750"/>
          <a:ext cx="4686300" cy="2330450"/>
        </a:xfrm>
        <a:prstGeom prst="rect">
          <a:avLst/>
        </a:prstGeom>
      </xdr:spPr>
    </xdr:pic>
    <xdr:clientData/>
  </xdr:twoCellAnchor>
  <xdr:twoCellAnchor editAs="oneCell">
    <xdr:from>
      <xdr:col>0</xdr:col>
      <xdr:colOff>0</xdr:colOff>
      <xdr:row>40</xdr:row>
      <xdr:rowOff>150714</xdr:rowOff>
    </xdr:from>
    <xdr:to>
      <xdr:col>11</xdr:col>
      <xdr:colOff>608200</xdr:colOff>
      <xdr:row>48</xdr:row>
      <xdr:rowOff>120373</xdr:rowOff>
    </xdr:to>
    <xdr:pic>
      <xdr:nvPicPr>
        <xdr:cNvPr id="4" name="Picture 3">
          <a:extLst>
            <a:ext uri="{FF2B5EF4-FFF2-40B4-BE49-F238E27FC236}">
              <a16:creationId xmlns:a16="http://schemas.microsoft.com/office/drawing/2014/main" id="{1296473D-F936-4298-938A-D9E72390E996}"/>
            </a:ext>
          </a:extLst>
        </xdr:cNvPr>
        <xdr:cNvPicPr>
          <a:picLocks noChangeAspect="1"/>
        </xdr:cNvPicPr>
      </xdr:nvPicPr>
      <xdr:blipFill>
        <a:blip xmlns:r="http://schemas.openxmlformats.org/officeDocument/2006/relationships" r:embed="rId3"/>
        <a:stretch>
          <a:fillRect/>
        </a:stretch>
      </xdr:blipFill>
      <xdr:spPr>
        <a:xfrm>
          <a:off x="0" y="7516714"/>
          <a:ext cx="7313800" cy="1442859"/>
        </a:xfrm>
        <a:prstGeom prst="rect">
          <a:avLst/>
        </a:prstGeom>
      </xdr:spPr>
    </xdr:pic>
    <xdr:clientData/>
  </xdr:twoCellAnchor>
  <xdr:twoCellAnchor editAs="oneCell">
    <xdr:from>
      <xdr:col>0</xdr:col>
      <xdr:colOff>24078</xdr:colOff>
      <xdr:row>64</xdr:row>
      <xdr:rowOff>95251</xdr:rowOff>
    </xdr:from>
    <xdr:to>
      <xdr:col>9</xdr:col>
      <xdr:colOff>429375</xdr:colOff>
      <xdr:row>79</xdr:row>
      <xdr:rowOff>6351</xdr:rowOff>
    </xdr:to>
    <xdr:pic>
      <xdr:nvPicPr>
        <xdr:cNvPr id="5" name="Picture 4">
          <a:extLst>
            <a:ext uri="{FF2B5EF4-FFF2-40B4-BE49-F238E27FC236}">
              <a16:creationId xmlns:a16="http://schemas.microsoft.com/office/drawing/2014/main" id="{29CA686B-A867-43C1-98C7-EF7A9162FAFD}"/>
            </a:ext>
          </a:extLst>
        </xdr:cNvPr>
        <xdr:cNvPicPr>
          <a:picLocks noChangeAspect="1"/>
        </xdr:cNvPicPr>
      </xdr:nvPicPr>
      <xdr:blipFill>
        <a:blip xmlns:r="http://schemas.openxmlformats.org/officeDocument/2006/relationships" r:embed="rId4"/>
        <a:stretch>
          <a:fillRect/>
        </a:stretch>
      </xdr:blipFill>
      <xdr:spPr>
        <a:xfrm>
          <a:off x="24078" y="11607801"/>
          <a:ext cx="5891697" cy="2673350"/>
        </a:xfrm>
        <a:prstGeom prst="rect">
          <a:avLst/>
        </a:prstGeom>
      </xdr:spPr>
    </xdr:pic>
    <xdr:clientData/>
  </xdr:twoCellAnchor>
  <xdr:twoCellAnchor>
    <xdr:from>
      <xdr:col>5</xdr:col>
      <xdr:colOff>514350</xdr:colOff>
      <xdr:row>79</xdr:row>
      <xdr:rowOff>31750</xdr:rowOff>
    </xdr:from>
    <xdr:to>
      <xdr:col>12</xdr:col>
      <xdr:colOff>342900</xdr:colOff>
      <xdr:row>92</xdr:row>
      <xdr:rowOff>0</xdr:rowOff>
    </xdr:to>
    <xdr:grpSp>
      <xdr:nvGrpSpPr>
        <xdr:cNvPr id="6" name="Group 5">
          <a:extLst>
            <a:ext uri="{FF2B5EF4-FFF2-40B4-BE49-F238E27FC236}">
              <a16:creationId xmlns:a16="http://schemas.microsoft.com/office/drawing/2014/main" id="{75DA7C08-9CD4-4B23-817E-0E8A7B24144A}"/>
            </a:ext>
          </a:extLst>
        </xdr:cNvPr>
        <xdr:cNvGrpSpPr/>
      </xdr:nvGrpSpPr>
      <xdr:grpSpPr>
        <a:xfrm>
          <a:off x="3569539" y="14792505"/>
          <a:ext cx="4105814" cy="2382448"/>
          <a:chOff x="10915650" y="14687946"/>
          <a:chExt cx="9084564" cy="5110067"/>
        </a:xfrm>
      </xdr:grpSpPr>
      <xdr:pic>
        <xdr:nvPicPr>
          <xdr:cNvPr id="7" name="Picture 6">
            <a:extLst>
              <a:ext uri="{FF2B5EF4-FFF2-40B4-BE49-F238E27FC236}">
                <a16:creationId xmlns:a16="http://schemas.microsoft.com/office/drawing/2014/main" id="{34D2272F-88AA-4D23-B912-F669C3B0FD39}"/>
              </a:ext>
            </a:extLst>
          </xdr:cNvPr>
          <xdr:cNvPicPr>
            <a:picLocks noChangeAspect="1"/>
          </xdr:cNvPicPr>
        </xdr:nvPicPr>
        <xdr:blipFill>
          <a:blip xmlns:r="http://schemas.openxmlformats.org/officeDocument/2006/relationships" r:embed="rId5"/>
          <a:stretch>
            <a:fillRect/>
          </a:stretch>
        </xdr:blipFill>
        <xdr:spPr>
          <a:xfrm>
            <a:off x="10915650" y="14687946"/>
            <a:ext cx="9084564" cy="5110067"/>
          </a:xfrm>
          <a:prstGeom prst="rect">
            <a:avLst/>
          </a:prstGeom>
        </xdr:spPr>
      </xdr:pic>
      <xdr:sp macro="" textlink="">
        <xdr:nvSpPr>
          <xdr:cNvPr id="8" name="TextBox 7">
            <a:extLst>
              <a:ext uri="{FF2B5EF4-FFF2-40B4-BE49-F238E27FC236}">
                <a16:creationId xmlns:a16="http://schemas.microsoft.com/office/drawing/2014/main" id="{DBF5D14B-5053-41DF-A40C-702CC9A62739}"/>
              </a:ext>
            </a:extLst>
          </xdr:cNvPr>
          <xdr:cNvSpPr txBox="1"/>
        </xdr:nvSpPr>
        <xdr:spPr>
          <a:xfrm>
            <a:off x="19094450" y="19272250"/>
            <a:ext cx="876300"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grpSp>
    <xdr:clientData/>
  </xdr:twoCellAnchor>
  <xdr:twoCellAnchor editAs="oneCell">
    <xdr:from>
      <xdr:col>0</xdr:col>
      <xdr:colOff>0</xdr:colOff>
      <xdr:row>78</xdr:row>
      <xdr:rowOff>139700</xdr:rowOff>
    </xdr:from>
    <xdr:to>
      <xdr:col>5</xdr:col>
      <xdr:colOff>413522</xdr:colOff>
      <xdr:row>92</xdr:row>
      <xdr:rowOff>22361</xdr:rowOff>
    </xdr:to>
    <xdr:pic>
      <xdr:nvPicPr>
        <xdr:cNvPr id="9" name="Picture 8">
          <a:extLst>
            <a:ext uri="{FF2B5EF4-FFF2-40B4-BE49-F238E27FC236}">
              <a16:creationId xmlns:a16="http://schemas.microsoft.com/office/drawing/2014/main" id="{543EE3E9-0BEB-4233-9C99-5299B5213F24}"/>
            </a:ext>
          </a:extLst>
        </xdr:cNvPr>
        <xdr:cNvPicPr>
          <a:picLocks noChangeAspect="1"/>
        </xdr:cNvPicPr>
      </xdr:nvPicPr>
      <xdr:blipFill>
        <a:blip xmlns:r="http://schemas.openxmlformats.org/officeDocument/2006/relationships" r:embed="rId2"/>
        <a:stretch>
          <a:fillRect/>
        </a:stretch>
      </xdr:blipFill>
      <xdr:spPr>
        <a:xfrm>
          <a:off x="0" y="14230350"/>
          <a:ext cx="3461522" cy="2460761"/>
        </a:xfrm>
        <a:prstGeom prst="rect">
          <a:avLst/>
        </a:prstGeom>
      </xdr:spPr>
    </xdr:pic>
    <xdr:clientData/>
  </xdr:twoCellAnchor>
  <xdr:twoCellAnchor editAs="oneCell">
    <xdr:from>
      <xdr:col>9</xdr:col>
      <xdr:colOff>387350</xdr:colOff>
      <xdr:row>65</xdr:row>
      <xdr:rowOff>95250</xdr:rowOff>
    </xdr:from>
    <xdr:to>
      <xdr:col>16</xdr:col>
      <xdr:colOff>495300</xdr:colOff>
      <xdr:row>79</xdr:row>
      <xdr:rowOff>19050</xdr:rowOff>
    </xdr:to>
    <xdr:pic>
      <xdr:nvPicPr>
        <xdr:cNvPr id="10" name="Picture 9">
          <a:extLst>
            <a:ext uri="{FF2B5EF4-FFF2-40B4-BE49-F238E27FC236}">
              <a16:creationId xmlns:a16="http://schemas.microsoft.com/office/drawing/2014/main" id="{06497CEA-DEAA-4D9F-949B-220D293B02FC}"/>
            </a:ext>
          </a:extLst>
        </xdr:cNvPr>
        <xdr:cNvPicPr>
          <a:picLocks noChangeAspect="1"/>
        </xdr:cNvPicPr>
      </xdr:nvPicPr>
      <xdr:blipFill>
        <a:blip xmlns:r="http://schemas.openxmlformats.org/officeDocument/2006/relationships" r:embed="rId1"/>
        <a:stretch>
          <a:fillRect/>
        </a:stretch>
      </xdr:blipFill>
      <xdr:spPr>
        <a:xfrm>
          <a:off x="5873750" y="12160250"/>
          <a:ext cx="4375150" cy="2501900"/>
        </a:xfrm>
        <a:prstGeom prst="rect">
          <a:avLst/>
        </a:prstGeom>
      </xdr:spPr>
    </xdr:pic>
    <xdr:clientData/>
  </xdr:twoCellAnchor>
  <xdr:twoCellAnchor editAs="oneCell">
    <xdr:from>
      <xdr:col>0</xdr:col>
      <xdr:colOff>0</xdr:colOff>
      <xdr:row>105</xdr:row>
      <xdr:rowOff>114300</xdr:rowOff>
    </xdr:from>
    <xdr:to>
      <xdr:col>7</xdr:col>
      <xdr:colOff>599239</xdr:colOff>
      <xdr:row>122</xdr:row>
      <xdr:rowOff>62879</xdr:rowOff>
    </xdr:to>
    <xdr:pic>
      <xdr:nvPicPr>
        <xdr:cNvPr id="11" name="Picture 10">
          <a:extLst>
            <a:ext uri="{FF2B5EF4-FFF2-40B4-BE49-F238E27FC236}">
              <a16:creationId xmlns:a16="http://schemas.microsoft.com/office/drawing/2014/main" id="{9E0244F3-2BFC-4944-A976-F30BF24E9813}"/>
            </a:ext>
          </a:extLst>
        </xdr:cNvPr>
        <xdr:cNvPicPr>
          <a:picLocks noChangeAspect="1"/>
        </xdr:cNvPicPr>
      </xdr:nvPicPr>
      <xdr:blipFill>
        <a:blip xmlns:r="http://schemas.openxmlformats.org/officeDocument/2006/relationships" r:embed="rId6"/>
        <a:stretch>
          <a:fillRect/>
        </a:stretch>
      </xdr:blipFill>
      <xdr:spPr>
        <a:xfrm>
          <a:off x="0" y="19589750"/>
          <a:ext cx="4866439" cy="3079129"/>
        </a:xfrm>
        <a:prstGeom prst="rect">
          <a:avLst/>
        </a:prstGeom>
      </xdr:spPr>
    </xdr:pic>
    <xdr:clientData/>
  </xdr:twoCellAnchor>
  <xdr:twoCellAnchor editAs="oneCell">
    <xdr:from>
      <xdr:col>0</xdr:col>
      <xdr:colOff>0</xdr:colOff>
      <xdr:row>123</xdr:row>
      <xdr:rowOff>0</xdr:rowOff>
    </xdr:from>
    <xdr:to>
      <xdr:col>7</xdr:col>
      <xdr:colOff>581485</xdr:colOff>
      <xdr:row>132</xdr:row>
      <xdr:rowOff>101600</xdr:rowOff>
    </xdr:to>
    <xdr:pic>
      <xdr:nvPicPr>
        <xdr:cNvPr id="12" name="Picture 11">
          <a:extLst>
            <a:ext uri="{FF2B5EF4-FFF2-40B4-BE49-F238E27FC236}">
              <a16:creationId xmlns:a16="http://schemas.microsoft.com/office/drawing/2014/main" id="{F7ADD5A1-71FA-40C7-AF10-0359D63A3EC8}"/>
            </a:ext>
          </a:extLst>
        </xdr:cNvPr>
        <xdr:cNvPicPr>
          <a:picLocks noChangeAspect="1"/>
        </xdr:cNvPicPr>
      </xdr:nvPicPr>
      <xdr:blipFill>
        <a:blip xmlns:r="http://schemas.openxmlformats.org/officeDocument/2006/relationships" r:embed="rId7"/>
        <a:stretch>
          <a:fillRect/>
        </a:stretch>
      </xdr:blipFill>
      <xdr:spPr>
        <a:xfrm>
          <a:off x="0" y="22790150"/>
          <a:ext cx="4848685" cy="17589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12701</xdr:colOff>
      <xdr:row>8</xdr:row>
      <xdr:rowOff>12700</xdr:rowOff>
    </xdr:from>
    <xdr:to>
      <xdr:col>9</xdr:col>
      <xdr:colOff>452610</xdr:colOff>
      <xdr:row>14</xdr:row>
      <xdr:rowOff>76378</xdr:rowOff>
    </xdr:to>
    <xdr:pic>
      <xdr:nvPicPr>
        <xdr:cNvPr id="2" name="Picture 1">
          <a:extLst>
            <a:ext uri="{FF2B5EF4-FFF2-40B4-BE49-F238E27FC236}">
              <a16:creationId xmlns:a16="http://schemas.microsoft.com/office/drawing/2014/main" id="{6126A38F-18F4-4BA0-9CAA-633ACD202F78}"/>
            </a:ext>
          </a:extLst>
        </xdr:cNvPr>
        <xdr:cNvPicPr>
          <a:picLocks noChangeAspect="1"/>
        </xdr:cNvPicPr>
      </xdr:nvPicPr>
      <xdr:blipFill>
        <a:blip xmlns:r="http://schemas.openxmlformats.org/officeDocument/2006/relationships" r:embed="rId1"/>
        <a:stretch>
          <a:fillRect/>
        </a:stretch>
      </xdr:blipFill>
      <xdr:spPr>
        <a:xfrm>
          <a:off x="2476501" y="1485900"/>
          <a:ext cx="5010149" cy="1270178"/>
        </a:xfrm>
        <a:prstGeom prst="rect">
          <a:avLst/>
        </a:prstGeom>
      </xdr:spPr>
    </xdr:pic>
    <xdr:clientData/>
  </xdr:twoCellAnchor>
  <xdr:twoCellAnchor editAs="oneCell">
    <xdr:from>
      <xdr:col>3</xdr:col>
      <xdr:colOff>63500</xdr:colOff>
      <xdr:row>16</xdr:row>
      <xdr:rowOff>31211</xdr:rowOff>
    </xdr:from>
    <xdr:to>
      <xdr:col>9</xdr:col>
      <xdr:colOff>522460</xdr:colOff>
      <xdr:row>22</xdr:row>
      <xdr:rowOff>176657</xdr:rowOff>
    </xdr:to>
    <xdr:pic>
      <xdr:nvPicPr>
        <xdr:cNvPr id="3" name="Picture 2">
          <a:extLst>
            <a:ext uri="{FF2B5EF4-FFF2-40B4-BE49-F238E27FC236}">
              <a16:creationId xmlns:a16="http://schemas.microsoft.com/office/drawing/2014/main" id="{8AAA2584-1601-40E3-BD83-C54FF1B2336E}"/>
            </a:ext>
          </a:extLst>
        </xdr:cNvPr>
        <xdr:cNvPicPr>
          <a:picLocks noChangeAspect="1"/>
        </xdr:cNvPicPr>
      </xdr:nvPicPr>
      <xdr:blipFill>
        <a:blip xmlns:r="http://schemas.openxmlformats.org/officeDocument/2006/relationships" r:embed="rId2"/>
        <a:stretch>
          <a:fillRect/>
        </a:stretch>
      </xdr:blipFill>
      <xdr:spPr>
        <a:xfrm>
          <a:off x="6089650" y="3091911"/>
          <a:ext cx="5029200" cy="1351946"/>
        </a:xfrm>
        <a:prstGeom prst="rect">
          <a:avLst/>
        </a:prstGeom>
      </xdr:spPr>
    </xdr:pic>
    <xdr:clientData/>
  </xdr:twoCellAnchor>
  <xdr:twoCellAnchor editAs="oneCell">
    <xdr:from>
      <xdr:col>3</xdr:col>
      <xdr:colOff>12700</xdr:colOff>
      <xdr:row>24</xdr:row>
      <xdr:rowOff>125639</xdr:rowOff>
    </xdr:from>
    <xdr:to>
      <xdr:col>9</xdr:col>
      <xdr:colOff>541510</xdr:colOff>
      <xdr:row>31</xdr:row>
      <xdr:rowOff>31750</xdr:rowOff>
    </xdr:to>
    <xdr:pic>
      <xdr:nvPicPr>
        <xdr:cNvPr id="4" name="Picture 3">
          <a:extLst>
            <a:ext uri="{FF2B5EF4-FFF2-40B4-BE49-F238E27FC236}">
              <a16:creationId xmlns:a16="http://schemas.microsoft.com/office/drawing/2014/main" id="{BFAEC763-568D-4338-A03E-36CC44CEA016}"/>
            </a:ext>
          </a:extLst>
        </xdr:cNvPr>
        <xdr:cNvPicPr>
          <a:picLocks noChangeAspect="1"/>
        </xdr:cNvPicPr>
      </xdr:nvPicPr>
      <xdr:blipFill>
        <a:blip xmlns:r="http://schemas.openxmlformats.org/officeDocument/2006/relationships" r:embed="rId3"/>
        <a:stretch>
          <a:fillRect/>
        </a:stretch>
      </xdr:blipFill>
      <xdr:spPr>
        <a:xfrm>
          <a:off x="6038850" y="4761139"/>
          <a:ext cx="5099050" cy="1296761"/>
        </a:xfrm>
        <a:prstGeom prst="rect">
          <a:avLst/>
        </a:prstGeom>
      </xdr:spPr>
    </xdr:pic>
    <xdr:clientData/>
  </xdr:twoCellAnchor>
  <xdr:twoCellAnchor editAs="oneCell">
    <xdr:from>
      <xdr:col>12</xdr:col>
      <xdr:colOff>120280</xdr:colOff>
      <xdr:row>35</xdr:row>
      <xdr:rowOff>177360</xdr:rowOff>
    </xdr:from>
    <xdr:to>
      <xdr:col>12</xdr:col>
      <xdr:colOff>120640</xdr:colOff>
      <xdr:row>35</xdr:row>
      <xdr:rowOff>177720</xdr:rowOff>
    </xdr:to>
    <mc:AlternateContent xmlns:mc="http://schemas.openxmlformats.org/markup-compatibility/2006" xmlns:xdr14="http://schemas.microsoft.com/office/excel/2010/spreadsheetDrawing">
      <mc:Choice Requires="xdr14">
        <xdr:contentPart xmlns:r="http://schemas.openxmlformats.org/officeDocument/2006/relationships" r:id="rId4">
          <xdr14:nvContentPartPr>
            <xdr14:cNvPr id="5" name="Ink 4">
              <a:extLst>
                <a:ext uri="{FF2B5EF4-FFF2-40B4-BE49-F238E27FC236}">
                  <a16:creationId xmlns:a16="http://schemas.microsoft.com/office/drawing/2014/main" id="{79313F78-1CFA-4F51-94B1-C182C12E3AAA}"/>
                </a:ext>
              </a:extLst>
            </xdr14:cNvPr>
            <xdr14:cNvContentPartPr/>
          </xdr14:nvContentPartPr>
          <xdr14:nvPr macro=""/>
          <xdr14:xfrm>
            <a:off x="8070480" y="6622610"/>
            <a:ext cx="360" cy="360"/>
          </xdr14:xfrm>
        </xdr:contentPart>
      </mc:Choice>
      <mc:Fallback xmlns="">
        <xdr:pic>
          <xdr:nvPicPr>
            <xdr:cNvPr id="5" name="Ink 4">
              <a:extLst>
                <a:ext uri="{FF2B5EF4-FFF2-40B4-BE49-F238E27FC236}">
                  <a16:creationId xmlns:a16="http://schemas.microsoft.com/office/drawing/2014/main" id="{79313F78-1CFA-4F51-94B1-C182C12E3AAA}"/>
                </a:ext>
              </a:extLst>
            </xdr:cNvPr>
            <xdr:cNvPicPr/>
          </xdr:nvPicPr>
          <xdr:blipFill>
            <a:blip xmlns:r="http://schemas.openxmlformats.org/officeDocument/2006/relationships" r:embed="rId5"/>
            <a:stretch>
              <a:fillRect/>
            </a:stretch>
          </xdr:blipFill>
          <xdr:spPr>
            <a:xfrm>
              <a:off x="8061840" y="6613610"/>
              <a:ext cx="18000" cy="18000"/>
            </a:xfrm>
            <a:prstGeom prst="rect">
              <a:avLst/>
            </a:prstGeom>
          </xdr:spPr>
        </xdr:pic>
      </mc:Fallback>
    </mc:AlternateContent>
    <xdr:clientData/>
  </xdr:twoCellAnchor>
  <xdr:twoCellAnchor editAs="oneCell">
    <xdr:from>
      <xdr:col>2</xdr:col>
      <xdr:colOff>1263650</xdr:colOff>
      <xdr:row>53</xdr:row>
      <xdr:rowOff>19050</xdr:rowOff>
    </xdr:from>
    <xdr:to>
      <xdr:col>5</xdr:col>
      <xdr:colOff>436747</xdr:colOff>
      <xdr:row>56</xdr:row>
      <xdr:rowOff>6350</xdr:rowOff>
    </xdr:to>
    <xdr:pic>
      <xdr:nvPicPr>
        <xdr:cNvPr id="6" name="Picture 5">
          <a:extLst>
            <a:ext uri="{FF2B5EF4-FFF2-40B4-BE49-F238E27FC236}">
              <a16:creationId xmlns:a16="http://schemas.microsoft.com/office/drawing/2014/main" id="{BB1AE624-501A-44C3-86B1-6E3831DC0868}"/>
            </a:ext>
          </a:extLst>
        </xdr:cNvPr>
        <xdr:cNvPicPr>
          <a:picLocks noChangeAspect="1"/>
        </xdr:cNvPicPr>
      </xdr:nvPicPr>
      <xdr:blipFill>
        <a:blip xmlns:r="http://schemas.openxmlformats.org/officeDocument/2006/relationships" r:embed="rId6"/>
        <a:stretch>
          <a:fillRect/>
        </a:stretch>
      </xdr:blipFill>
      <xdr:spPr>
        <a:xfrm>
          <a:off x="3448050" y="10363200"/>
          <a:ext cx="2773163" cy="641350"/>
        </a:xfrm>
        <a:prstGeom prst="rect">
          <a:avLst/>
        </a:prstGeom>
      </xdr:spPr>
    </xdr:pic>
    <xdr:clientData/>
  </xdr:twoCellAnchor>
  <xdr:twoCellAnchor editAs="oneCell">
    <xdr:from>
      <xdr:col>1</xdr:col>
      <xdr:colOff>177800</xdr:colOff>
      <xdr:row>65</xdr:row>
      <xdr:rowOff>107496</xdr:rowOff>
    </xdr:from>
    <xdr:to>
      <xdr:col>9</xdr:col>
      <xdr:colOff>63993</xdr:colOff>
      <xdr:row>74</xdr:row>
      <xdr:rowOff>53681</xdr:rowOff>
    </xdr:to>
    <xdr:pic>
      <xdr:nvPicPr>
        <xdr:cNvPr id="7" name="Picture 6">
          <a:extLst>
            <a:ext uri="{FF2B5EF4-FFF2-40B4-BE49-F238E27FC236}">
              <a16:creationId xmlns:a16="http://schemas.microsoft.com/office/drawing/2014/main" id="{8180B1D5-C3DD-450D-B99F-BEBEE15E0852}"/>
            </a:ext>
          </a:extLst>
        </xdr:cNvPr>
        <xdr:cNvPicPr>
          <a:picLocks noChangeAspect="1"/>
        </xdr:cNvPicPr>
      </xdr:nvPicPr>
      <xdr:blipFill>
        <a:blip xmlns:r="http://schemas.openxmlformats.org/officeDocument/2006/relationships" r:embed="rId7"/>
        <a:stretch>
          <a:fillRect/>
        </a:stretch>
      </xdr:blipFill>
      <xdr:spPr>
        <a:xfrm>
          <a:off x="1600200" y="13277396"/>
          <a:ext cx="6907533" cy="1603535"/>
        </a:xfrm>
        <a:prstGeom prst="rect">
          <a:avLst/>
        </a:prstGeom>
      </xdr:spPr>
    </xdr:pic>
    <xdr:clientData/>
  </xdr:twoCellAnchor>
  <xdr:twoCellAnchor editAs="oneCell">
    <xdr:from>
      <xdr:col>4</xdr:col>
      <xdr:colOff>30602</xdr:colOff>
      <xdr:row>58</xdr:row>
      <xdr:rowOff>121109</xdr:rowOff>
    </xdr:from>
    <xdr:to>
      <xdr:col>8</xdr:col>
      <xdr:colOff>353740</xdr:colOff>
      <xdr:row>66</xdr:row>
      <xdr:rowOff>48608</xdr:rowOff>
    </xdr:to>
    <xdr:pic>
      <xdr:nvPicPr>
        <xdr:cNvPr id="14" name="Picture 13">
          <a:extLst>
            <a:ext uri="{FF2B5EF4-FFF2-40B4-BE49-F238E27FC236}">
              <a16:creationId xmlns:a16="http://schemas.microsoft.com/office/drawing/2014/main" id="{74FB879F-621F-47BE-8311-06CEB2494167}"/>
            </a:ext>
          </a:extLst>
        </xdr:cNvPr>
        <xdr:cNvPicPr>
          <a:picLocks noChangeAspect="1"/>
        </xdr:cNvPicPr>
      </xdr:nvPicPr>
      <xdr:blipFill>
        <a:blip xmlns:r="http://schemas.openxmlformats.org/officeDocument/2006/relationships" r:embed="rId8"/>
        <a:stretch>
          <a:fillRect/>
        </a:stretch>
      </xdr:blipFill>
      <xdr:spPr>
        <a:xfrm>
          <a:off x="5026445" y="11535808"/>
          <a:ext cx="2771331" cy="1863101"/>
        </a:xfrm>
        <a:prstGeom prst="rect">
          <a:avLst/>
        </a:prstGeom>
      </xdr:spPr>
    </xdr:pic>
    <xdr:clientData/>
  </xdr:twoCellAnchor>
  <xdr:twoCellAnchor editAs="oneCell">
    <xdr:from>
      <xdr:col>8</xdr:col>
      <xdr:colOff>385057</xdr:colOff>
      <xdr:row>58</xdr:row>
      <xdr:rowOff>137754</xdr:rowOff>
    </xdr:from>
    <xdr:to>
      <xdr:col>11</xdr:col>
      <xdr:colOff>308302</xdr:colOff>
      <xdr:row>64</xdr:row>
      <xdr:rowOff>156791</xdr:rowOff>
    </xdr:to>
    <xdr:pic>
      <xdr:nvPicPr>
        <xdr:cNvPr id="15" name="Picture 14">
          <a:extLst>
            <a:ext uri="{FF2B5EF4-FFF2-40B4-BE49-F238E27FC236}">
              <a16:creationId xmlns:a16="http://schemas.microsoft.com/office/drawing/2014/main" id="{1AA6CCF5-E5E8-472E-9349-D4BF71AEBE49}"/>
            </a:ext>
          </a:extLst>
        </xdr:cNvPr>
        <xdr:cNvPicPr>
          <a:picLocks noChangeAspect="1"/>
        </xdr:cNvPicPr>
      </xdr:nvPicPr>
      <xdr:blipFill>
        <a:blip xmlns:r="http://schemas.openxmlformats.org/officeDocument/2006/relationships" r:embed="rId9"/>
        <a:stretch>
          <a:fillRect/>
        </a:stretch>
      </xdr:blipFill>
      <xdr:spPr>
        <a:xfrm>
          <a:off x="7829093" y="11552453"/>
          <a:ext cx="1759389" cy="1227832"/>
        </a:xfrm>
        <a:prstGeom prst="rect">
          <a:avLst/>
        </a:prstGeom>
      </xdr:spPr>
    </xdr:pic>
    <xdr:clientData/>
  </xdr:twoCellAnchor>
  <xdr:twoCellAnchor editAs="oneCell">
    <xdr:from>
      <xdr:col>11</xdr:col>
      <xdr:colOff>463275</xdr:colOff>
      <xdr:row>59</xdr:row>
      <xdr:rowOff>10099</xdr:rowOff>
    </xdr:from>
    <xdr:to>
      <xdr:col>18</xdr:col>
      <xdr:colOff>167162</xdr:colOff>
      <xdr:row>67</xdr:row>
      <xdr:rowOff>73108</xdr:rowOff>
    </xdr:to>
    <xdr:pic>
      <xdr:nvPicPr>
        <xdr:cNvPr id="16" name="Picture 15">
          <a:extLst>
            <a:ext uri="{FF2B5EF4-FFF2-40B4-BE49-F238E27FC236}">
              <a16:creationId xmlns:a16="http://schemas.microsoft.com/office/drawing/2014/main" id="{E45D766A-F960-4B2C-8E65-28CAC2F56B2E}"/>
            </a:ext>
          </a:extLst>
        </xdr:cNvPr>
        <xdr:cNvPicPr>
          <a:picLocks noChangeAspect="1"/>
        </xdr:cNvPicPr>
      </xdr:nvPicPr>
      <xdr:blipFill>
        <a:blip xmlns:r="http://schemas.openxmlformats.org/officeDocument/2006/relationships" r:embed="rId10"/>
        <a:stretch>
          <a:fillRect/>
        </a:stretch>
      </xdr:blipFill>
      <xdr:spPr>
        <a:xfrm>
          <a:off x="9743456" y="11608412"/>
          <a:ext cx="3988225" cy="1998612"/>
        </a:xfrm>
        <a:prstGeom prst="rect">
          <a:avLst/>
        </a:prstGeom>
      </xdr:spPr>
    </xdr:pic>
    <xdr:clientData/>
  </xdr:twoCellAnchor>
  <xdr:twoCellAnchor editAs="oneCell">
    <xdr:from>
      <xdr:col>18</xdr:col>
      <xdr:colOff>320684</xdr:colOff>
      <xdr:row>58</xdr:row>
      <xdr:rowOff>168313</xdr:rowOff>
    </xdr:from>
    <xdr:to>
      <xdr:col>25</xdr:col>
      <xdr:colOff>149801</xdr:colOff>
      <xdr:row>68</xdr:row>
      <xdr:rowOff>109097</xdr:rowOff>
    </xdr:to>
    <xdr:pic>
      <xdr:nvPicPr>
        <xdr:cNvPr id="17" name="Picture 16">
          <a:extLst>
            <a:ext uri="{FF2B5EF4-FFF2-40B4-BE49-F238E27FC236}">
              <a16:creationId xmlns:a16="http://schemas.microsoft.com/office/drawing/2014/main" id="{B32CB82B-29E4-43DD-A76A-2AE17590BB46}"/>
            </a:ext>
          </a:extLst>
        </xdr:cNvPr>
        <xdr:cNvPicPr>
          <a:picLocks noChangeAspect="1"/>
        </xdr:cNvPicPr>
      </xdr:nvPicPr>
      <xdr:blipFill>
        <a:blip xmlns:r="http://schemas.openxmlformats.org/officeDocument/2006/relationships" r:embed="rId11"/>
        <a:stretch>
          <a:fillRect/>
        </a:stretch>
      </xdr:blipFill>
      <xdr:spPr>
        <a:xfrm>
          <a:off x="13885202" y="11583012"/>
          <a:ext cx="4113454" cy="2243615"/>
        </a:xfrm>
        <a:prstGeom prst="rect">
          <a:avLst/>
        </a:prstGeom>
      </xdr:spPr>
    </xdr:pic>
    <xdr:clientData/>
  </xdr:twoCellAnchor>
  <xdr:twoCellAnchor editAs="oneCell">
    <xdr:from>
      <xdr:col>26</xdr:col>
      <xdr:colOff>58002</xdr:colOff>
      <xdr:row>56</xdr:row>
      <xdr:rowOff>91408</xdr:rowOff>
    </xdr:from>
    <xdr:to>
      <xdr:col>33</xdr:col>
      <xdr:colOff>155083</xdr:colOff>
      <xdr:row>68</xdr:row>
      <xdr:rowOff>125676</xdr:rowOff>
    </xdr:to>
    <xdr:pic>
      <xdr:nvPicPr>
        <xdr:cNvPr id="18" name="Picture 17">
          <a:extLst>
            <a:ext uri="{FF2B5EF4-FFF2-40B4-BE49-F238E27FC236}">
              <a16:creationId xmlns:a16="http://schemas.microsoft.com/office/drawing/2014/main" id="{17C01FCA-BBDE-4680-8872-49B0F4D163B4}"/>
            </a:ext>
          </a:extLst>
        </xdr:cNvPr>
        <xdr:cNvPicPr>
          <a:picLocks noChangeAspect="1"/>
        </xdr:cNvPicPr>
      </xdr:nvPicPr>
      <xdr:blipFill>
        <a:blip xmlns:r="http://schemas.openxmlformats.org/officeDocument/2006/relationships" r:embed="rId12"/>
        <a:stretch>
          <a:fillRect/>
        </a:stretch>
      </xdr:blipFill>
      <xdr:spPr>
        <a:xfrm>
          <a:off x="18671440" y="11190679"/>
          <a:ext cx="4356872" cy="2752862"/>
        </a:xfrm>
        <a:prstGeom prst="rect">
          <a:avLst/>
        </a:prstGeom>
      </xdr:spPr>
    </xdr:pic>
    <xdr:clientData/>
  </xdr:twoCellAnchor>
  <xdr:twoCellAnchor>
    <xdr:from>
      <xdr:col>25</xdr:col>
      <xdr:colOff>481989</xdr:colOff>
      <xdr:row>71</xdr:row>
      <xdr:rowOff>122409</xdr:rowOff>
    </xdr:from>
    <xdr:to>
      <xdr:col>33</xdr:col>
      <xdr:colOff>306024</xdr:colOff>
      <xdr:row>88</xdr:row>
      <xdr:rowOff>22951</xdr:rowOff>
    </xdr:to>
    <xdr:grpSp>
      <xdr:nvGrpSpPr>
        <xdr:cNvPr id="22" name="Group 21">
          <a:extLst>
            <a:ext uri="{FF2B5EF4-FFF2-40B4-BE49-F238E27FC236}">
              <a16:creationId xmlns:a16="http://schemas.microsoft.com/office/drawing/2014/main" id="{B7436B09-309B-44FD-9BA8-F196DDA7AC38}"/>
            </a:ext>
          </a:extLst>
        </xdr:cNvPr>
        <xdr:cNvGrpSpPr/>
      </xdr:nvGrpSpPr>
      <xdr:grpSpPr>
        <a:xfrm>
          <a:off x="18850687" y="14495899"/>
          <a:ext cx="4692368" cy="3280594"/>
          <a:chOff x="10915650" y="14687946"/>
          <a:chExt cx="9084564" cy="5110067"/>
        </a:xfrm>
      </xdr:grpSpPr>
      <xdr:pic>
        <xdr:nvPicPr>
          <xdr:cNvPr id="19" name="Picture 18">
            <a:extLst>
              <a:ext uri="{FF2B5EF4-FFF2-40B4-BE49-F238E27FC236}">
                <a16:creationId xmlns:a16="http://schemas.microsoft.com/office/drawing/2014/main" id="{F1883757-1BCB-41D4-85EA-514E5EA2F5E5}"/>
              </a:ext>
            </a:extLst>
          </xdr:cNvPr>
          <xdr:cNvPicPr>
            <a:picLocks noChangeAspect="1"/>
          </xdr:cNvPicPr>
        </xdr:nvPicPr>
        <xdr:blipFill>
          <a:blip xmlns:r="http://schemas.openxmlformats.org/officeDocument/2006/relationships" r:embed="rId13"/>
          <a:stretch>
            <a:fillRect/>
          </a:stretch>
        </xdr:blipFill>
        <xdr:spPr>
          <a:xfrm>
            <a:off x="10915650" y="14687946"/>
            <a:ext cx="9084564" cy="5110067"/>
          </a:xfrm>
          <a:prstGeom prst="rect">
            <a:avLst/>
          </a:prstGeom>
        </xdr:spPr>
      </xdr:pic>
      <xdr:sp macro="" textlink="">
        <xdr:nvSpPr>
          <xdr:cNvPr id="21" name="TextBox 20">
            <a:extLst>
              <a:ext uri="{FF2B5EF4-FFF2-40B4-BE49-F238E27FC236}">
                <a16:creationId xmlns:a16="http://schemas.microsoft.com/office/drawing/2014/main" id="{158A8709-9E1F-4DEA-AD7D-A79C2B04BB88}"/>
              </a:ext>
            </a:extLst>
          </xdr:cNvPr>
          <xdr:cNvSpPr txBox="1"/>
        </xdr:nvSpPr>
        <xdr:spPr>
          <a:xfrm>
            <a:off x="19094450" y="19272250"/>
            <a:ext cx="876300"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grpSp>
    <xdr:clientData/>
  </xdr:twoCellAnchor>
  <xdr:twoCellAnchor>
    <xdr:from>
      <xdr:col>7</xdr:col>
      <xdr:colOff>278822</xdr:colOff>
      <xdr:row>94</xdr:row>
      <xdr:rowOff>51770</xdr:rowOff>
    </xdr:from>
    <xdr:to>
      <xdr:col>16</xdr:col>
      <xdr:colOff>99455</xdr:colOff>
      <xdr:row>129</xdr:row>
      <xdr:rowOff>53555</xdr:rowOff>
    </xdr:to>
    <xdr:grpSp>
      <xdr:nvGrpSpPr>
        <xdr:cNvPr id="39" name="Group 38">
          <a:extLst>
            <a:ext uri="{FF2B5EF4-FFF2-40B4-BE49-F238E27FC236}">
              <a16:creationId xmlns:a16="http://schemas.microsoft.com/office/drawing/2014/main" id="{72D96500-B2FA-420F-8502-9225B9986E70}"/>
            </a:ext>
          </a:extLst>
        </xdr:cNvPr>
        <xdr:cNvGrpSpPr/>
      </xdr:nvGrpSpPr>
      <xdr:grpSpPr>
        <a:xfrm>
          <a:off x="7693770" y="18916562"/>
          <a:ext cx="5297508" cy="6497306"/>
          <a:chOff x="5343522" y="18933458"/>
          <a:chExt cx="5329067" cy="6443592"/>
        </a:xfrm>
      </xdr:grpSpPr>
      <xdr:grpSp>
        <xdr:nvGrpSpPr>
          <xdr:cNvPr id="31" name="Group 30">
            <a:extLst>
              <a:ext uri="{FF2B5EF4-FFF2-40B4-BE49-F238E27FC236}">
                <a16:creationId xmlns:a16="http://schemas.microsoft.com/office/drawing/2014/main" id="{8DA9658D-3B09-4226-B917-E62EEAB07A19}"/>
              </a:ext>
            </a:extLst>
          </xdr:cNvPr>
          <xdr:cNvGrpSpPr/>
        </xdr:nvGrpSpPr>
        <xdr:grpSpPr>
          <a:xfrm>
            <a:off x="5363835" y="18933458"/>
            <a:ext cx="5255201" cy="2794253"/>
            <a:chOff x="6525962" y="18918159"/>
            <a:chExt cx="6727401" cy="3684141"/>
          </a:xfrm>
        </xdr:grpSpPr>
        <xdr:pic>
          <xdr:nvPicPr>
            <xdr:cNvPr id="28" name="Picture 27">
              <a:extLst>
                <a:ext uri="{FF2B5EF4-FFF2-40B4-BE49-F238E27FC236}">
                  <a16:creationId xmlns:a16="http://schemas.microsoft.com/office/drawing/2014/main" id="{69FCA092-2036-415A-B69B-09363140B32D}"/>
                </a:ext>
              </a:extLst>
            </xdr:cNvPr>
            <xdr:cNvPicPr>
              <a:picLocks noChangeAspect="1"/>
            </xdr:cNvPicPr>
          </xdr:nvPicPr>
          <xdr:blipFill>
            <a:blip xmlns:r="http://schemas.openxmlformats.org/officeDocument/2006/relationships" r:embed="rId14"/>
            <a:stretch>
              <a:fillRect/>
            </a:stretch>
          </xdr:blipFill>
          <xdr:spPr>
            <a:xfrm>
              <a:off x="6525962" y="18918159"/>
              <a:ext cx="6727401" cy="3684141"/>
            </a:xfrm>
            <a:prstGeom prst="rect">
              <a:avLst/>
            </a:prstGeom>
          </xdr:spPr>
        </xdr:pic>
        <xdr:sp macro="" textlink="">
          <xdr:nvSpPr>
            <xdr:cNvPr id="30" name="TextBox 29">
              <a:extLst>
                <a:ext uri="{FF2B5EF4-FFF2-40B4-BE49-F238E27FC236}">
                  <a16:creationId xmlns:a16="http://schemas.microsoft.com/office/drawing/2014/main" id="{5C7E337E-ADB5-4891-9568-87231357AF8E}"/>
                </a:ext>
              </a:extLst>
            </xdr:cNvPr>
            <xdr:cNvSpPr txBox="1"/>
          </xdr:nvSpPr>
          <xdr:spPr>
            <a:xfrm>
              <a:off x="12730600" y="22186747"/>
              <a:ext cx="463999" cy="38070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grpSp>
      <xdr:grpSp>
        <xdr:nvGrpSpPr>
          <xdr:cNvPr id="34" name="Group 33">
            <a:extLst>
              <a:ext uri="{FF2B5EF4-FFF2-40B4-BE49-F238E27FC236}">
                <a16:creationId xmlns:a16="http://schemas.microsoft.com/office/drawing/2014/main" id="{3871C784-171D-43B4-AB93-616C958F040A}"/>
              </a:ext>
            </a:extLst>
          </xdr:cNvPr>
          <xdr:cNvGrpSpPr/>
        </xdr:nvGrpSpPr>
        <xdr:grpSpPr>
          <a:xfrm>
            <a:off x="5343522" y="21735363"/>
            <a:ext cx="5329067" cy="3641687"/>
            <a:chOff x="6705330" y="22844699"/>
            <a:chExt cx="6474111" cy="3641687"/>
          </a:xfrm>
        </xdr:grpSpPr>
        <xdr:pic>
          <xdr:nvPicPr>
            <xdr:cNvPr id="32" name="Picture 31">
              <a:extLst>
                <a:ext uri="{FF2B5EF4-FFF2-40B4-BE49-F238E27FC236}">
                  <a16:creationId xmlns:a16="http://schemas.microsoft.com/office/drawing/2014/main" id="{C968BB23-781B-492A-9B1F-39AEBE02995E}"/>
                </a:ext>
              </a:extLst>
            </xdr:cNvPr>
            <xdr:cNvPicPr>
              <a:picLocks noChangeAspect="1"/>
            </xdr:cNvPicPr>
          </xdr:nvPicPr>
          <xdr:blipFill>
            <a:blip xmlns:r="http://schemas.openxmlformats.org/officeDocument/2006/relationships" r:embed="rId15"/>
            <a:stretch>
              <a:fillRect/>
            </a:stretch>
          </xdr:blipFill>
          <xdr:spPr>
            <a:xfrm>
              <a:off x="6705330" y="22844699"/>
              <a:ext cx="6474111" cy="3641687"/>
            </a:xfrm>
            <a:prstGeom prst="rect">
              <a:avLst/>
            </a:prstGeom>
          </xdr:spPr>
        </xdr:pic>
        <xdr:sp macro="" textlink="">
          <xdr:nvSpPr>
            <xdr:cNvPr id="33" name="TextBox 32">
              <a:extLst>
                <a:ext uri="{FF2B5EF4-FFF2-40B4-BE49-F238E27FC236}">
                  <a16:creationId xmlns:a16="http://schemas.microsoft.com/office/drawing/2014/main" id="{556E5DC6-88A8-4776-A74B-042FD4D07D5D}"/>
                </a:ext>
              </a:extLst>
            </xdr:cNvPr>
            <xdr:cNvSpPr txBox="1"/>
          </xdr:nvSpPr>
          <xdr:spPr>
            <a:xfrm>
              <a:off x="12688101" y="26027350"/>
              <a:ext cx="463999" cy="38070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grpSp>
    </xdr:grpSp>
    <xdr:clientData/>
  </xdr:twoCellAnchor>
  <xdr:twoCellAnchor>
    <xdr:from>
      <xdr:col>8</xdr:col>
      <xdr:colOff>302581</xdr:colOff>
      <xdr:row>82</xdr:row>
      <xdr:rowOff>99458</xdr:rowOff>
    </xdr:from>
    <xdr:to>
      <xdr:col>23</xdr:col>
      <xdr:colOff>114759</xdr:colOff>
      <xdr:row>92</xdr:row>
      <xdr:rowOff>176713</xdr:rowOff>
    </xdr:to>
    <xdr:grpSp>
      <xdr:nvGrpSpPr>
        <xdr:cNvPr id="40" name="Group 39">
          <a:extLst>
            <a:ext uri="{FF2B5EF4-FFF2-40B4-BE49-F238E27FC236}">
              <a16:creationId xmlns:a16="http://schemas.microsoft.com/office/drawing/2014/main" id="{64DB156A-0F9C-4A58-BB86-260E00B55BD9}"/>
            </a:ext>
          </a:extLst>
        </xdr:cNvPr>
        <xdr:cNvGrpSpPr/>
      </xdr:nvGrpSpPr>
      <xdr:grpSpPr>
        <a:xfrm>
          <a:off x="8326071" y="16510239"/>
          <a:ext cx="8940303" cy="2160849"/>
          <a:chOff x="4747581" y="16563555"/>
          <a:chExt cx="8992901" cy="2227074"/>
        </a:xfrm>
      </xdr:grpSpPr>
      <xdr:grpSp>
        <xdr:nvGrpSpPr>
          <xdr:cNvPr id="27" name="Group 26">
            <a:extLst>
              <a:ext uri="{FF2B5EF4-FFF2-40B4-BE49-F238E27FC236}">
                <a16:creationId xmlns:a16="http://schemas.microsoft.com/office/drawing/2014/main" id="{EE16DCD1-50E6-48B7-9F70-A9FE0F4249A1}"/>
              </a:ext>
            </a:extLst>
          </xdr:cNvPr>
          <xdr:cNvGrpSpPr/>
        </xdr:nvGrpSpPr>
        <xdr:grpSpPr>
          <a:xfrm>
            <a:off x="4747581" y="16563555"/>
            <a:ext cx="4073564" cy="2165599"/>
            <a:chOff x="6013373" y="15630181"/>
            <a:chExt cx="5944519" cy="3343793"/>
          </a:xfrm>
        </xdr:grpSpPr>
        <xdr:pic>
          <xdr:nvPicPr>
            <xdr:cNvPr id="24" name="Picture 23">
              <a:extLst>
                <a:ext uri="{FF2B5EF4-FFF2-40B4-BE49-F238E27FC236}">
                  <a16:creationId xmlns:a16="http://schemas.microsoft.com/office/drawing/2014/main" id="{32C2D991-88F7-4B73-9A2E-8088CBBD3BDB}"/>
                </a:ext>
              </a:extLst>
            </xdr:cNvPr>
            <xdr:cNvPicPr>
              <a:picLocks noChangeAspect="1"/>
            </xdr:cNvPicPr>
          </xdr:nvPicPr>
          <xdr:blipFill>
            <a:blip xmlns:r="http://schemas.openxmlformats.org/officeDocument/2006/relationships" r:embed="rId16"/>
            <a:stretch>
              <a:fillRect/>
            </a:stretch>
          </xdr:blipFill>
          <xdr:spPr>
            <a:xfrm>
              <a:off x="6013373" y="15630181"/>
              <a:ext cx="5944519" cy="3343793"/>
            </a:xfrm>
            <a:prstGeom prst="rect">
              <a:avLst/>
            </a:prstGeom>
          </xdr:spPr>
        </xdr:pic>
        <xdr:sp macro="" textlink="">
          <xdr:nvSpPr>
            <xdr:cNvPr id="26" name="TextBox 25">
              <a:extLst>
                <a:ext uri="{FF2B5EF4-FFF2-40B4-BE49-F238E27FC236}">
                  <a16:creationId xmlns:a16="http://schemas.microsoft.com/office/drawing/2014/main" id="{E4FE1541-F6DC-42E8-A076-487711C28B99}"/>
                </a:ext>
              </a:extLst>
            </xdr:cNvPr>
            <xdr:cNvSpPr txBox="1"/>
          </xdr:nvSpPr>
          <xdr:spPr>
            <a:xfrm>
              <a:off x="11407048" y="18606266"/>
              <a:ext cx="520241" cy="2677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grpSp>
      <xdr:pic>
        <xdr:nvPicPr>
          <xdr:cNvPr id="35" name="Picture 34">
            <a:extLst>
              <a:ext uri="{FF2B5EF4-FFF2-40B4-BE49-F238E27FC236}">
                <a16:creationId xmlns:a16="http://schemas.microsoft.com/office/drawing/2014/main" id="{EB99768D-E07D-4FFC-8796-12F229960D96}"/>
              </a:ext>
            </a:extLst>
          </xdr:cNvPr>
          <xdr:cNvPicPr>
            <a:picLocks noChangeAspect="1"/>
          </xdr:cNvPicPr>
        </xdr:nvPicPr>
        <xdr:blipFill>
          <a:blip xmlns:r="http://schemas.openxmlformats.org/officeDocument/2006/relationships" r:embed="rId17"/>
          <a:stretch>
            <a:fillRect/>
          </a:stretch>
        </xdr:blipFill>
        <xdr:spPr>
          <a:xfrm>
            <a:off x="9287830" y="16632409"/>
            <a:ext cx="4452652" cy="2158220"/>
          </a:xfrm>
          <a:prstGeom prst="rect">
            <a:avLst/>
          </a:prstGeom>
        </xdr:spPr>
      </xdr:pic>
    </xdr:grpSp>
    <xdr:clientData/>
  </xdr:twoCellAnchor>
  <xdr:twoCellAnchor editAs="oneCell">
    <xdr:from>
      <xdr:col>10</xdr:col>
      <xdr:colOff>175627</xdr:colOff>
      <xdr:row>86</xdr:row>
      <xdr:rowOff>99330</xdr:rowOff>
    </xdr:from>
    <xdr:to>
      <xdr:col>10</xdr:col>
      <xdr:colOff>447427</xdr:colOff>
      <xdr:row>88</xdr:row>
      <xdr:rowOff>106501</xdr:rowOff>
    </xdr:to>
    <mc:AlternateContent xmlns:mc="http://schemas.openxmlformats.org/markup-compatibility/2006" xmlns:xdr14="http://schemas.microsoft.com/office/excel/2010/spreadsheetDrawing">
      <mc:Choice Requires="xdr14">
        <xdr:contentPart xmlns:r="http://schemas.openxmlformats.org/officeDocument/2006/relationships" r:id="rId18">
          <xdr14:nvContentPartPr>
            <xdr14:cNvPr id="36" name="Ink 35">
              <a:extLst>
                <a:ext uri="{FF2B5EF4-FFF2-40B4-BE49-F238E27FC236}">
                  <a16:creationId xmlns:a16="http://schemas.microsoft.com/office/drawing/2014/main" id="{7471D5E2-EAD2-4985-B262-0287AD0D1BB6}"/>
                </a:ext>
              </a:extLst>
            </xdr14:cNvPr>
            <xdr14:cNvContentPartPr/>
          </xdr14:nvContentPartPr>
          <xdr14:nvPr macro=""/>
          <xdr14:xfrm>
            <a:off x="8843760" y="17359089"/>
            <a:ext cx="271800" cy="374400"/>
          </xdr14:xfrm>
        </xdr:contentPart>
      </mc:Choice>
      <mc:Fallback xmlns="">
        <xdr:pic>
          <xdr:nvPicPr>
            <xdr:cNvPr id="36" name="Ink 35">
              <a:extLst>
                <a:ext uri="{FF2B5EF4-FFF2-40B4-BE49-F238E27FC236}">
                  <a16:creationId xmlns:a16="http://schemas.microsoft.com/office/drawing/2014/main" id="{7471D5E2-EAD2-4985-B262-0287AD0D1BB6}"/>
                </a:ext>
              </a:extLst>
            </xdr:cNvPr>
            <xdr:cNvPicPr/>
          </xdr:nvPicPr>
          <xdr:blipFill>
            <a:blip xmlns:r="http://schemas.openxmlformats.org/officeDocument/2006/relationships" r:embed="rId20"/>
            <a:stretch>
              <a:fillRect/>
            </a:stretch>
          </xdr:blipFill>
          <xdr:spPr>
            <a:xfrm>
              <a:off x="8835120" y="17350089"/>
              <a:ext cx="289440" cy="392040"/>
            </a:xfrm>
            <a:prstGeom prst="rect">
              <a:avLst/>
            </a:prstGeom>
          </xdr:spPr>
        </xdr:pic>
      </mc:Fallback>
    </mc:AlternateContent>
    <xdr:clientData/>
  </xdr:twoCellAnchor>
  <xdr:twoCellAnchor editAs="oneCell">
    <xdr:from>
      <xdr:col>10</xdr:col>
      <xdr:colOff>351667</xdr:colOff>
      <xdr:row>129</xdr:row>
      <xdr:rowOff>83476</xdr:rowOff>
    </xdr:from>
    <xdr:to>
      <xdr:col>10</xdr:col>
      <xdr:colOff>438067</xdr:colOff>
      <xdr:row>130</xdr:row>
      <xdr:rowOff>70142</xdr:rowOff>
    </xdr:to>
    <mc:AlternateContent xmlns:mc="http://schemas.openxmlformats.org/markup-compatibility/2006" xmlns:xdr14="http://schemas.microsoft.com/office/excel/2010/spreadsheetDrawing">
      <mc:Choice Requires="xdr14">
        <xdr:contentPart xmlns:r="http://schemas.openxmlformats.org/officeDocument/2006/relationships" r:id="rId21">
          <xdr14:nvContentPartPr>
            <xdr14:cNvPr id="37" name="Ink 36">
              <a:extLst>
                <a:ext uri="{FF2B5EF4-FFF2-40B4-BE49-F238E27FC236}">
                  <a16:creationId xmlns:a16="http://schemas.microsoft.com/office/drawing/2014/main" id="{203108C1-EB22-42EC-B77C-6CFC00A0EACB}"/>
                </a:ext>
              </a:extLst>
            </xdr14:cNvPr>
            <xdr14:cNvContentPartPr/>
          </xdr14:nvContentPartPr>
          <xdr14:nvPr macro=""/>
          <xdr14:xfrm>
            <a:off x="9019800" y="17526849"/>
            <a:ext cx="86400" cy="170280"/>
          </xdr14:xfrm>
        </xdr:contentPart>
      </mc:Choice>
      <mc:Fallback xmlns="">
        <xdr:pic>
          <xdr:nvPicPr>
            <xdr:cNvPr id="37" name="Ink 36">
              <a:extLst>
                <a:ext uri="{FF2B5EF4-FFF2-40B4-BE49-F238E27FC236}">
                  <a16:creationId xmlns:a16="http://schemas.microsoft.com/office/drawing/2014/main" id="{203108C1-EB22-42EC-B77C-6CFC00A0EACB}"/>
                </a:ext>
              </a:extLst>
            </xdr:cNvPr>
            <xdr:cNvPicPr/>
          </xdr:nvPicPr>
          <xdr:blipFill>
            <a:blip xmlns:r="http://schemas.openxmlformats.org/officeDocument/2006/relationships" r:embed="rId22"/>
            <a:stretch>
              <a:fillRect/>
            </a:stretch>
          </xdr:blipFill>
          <xdr:spPr>
            <a:xfrm>
              <a:off x="9011160" y="17517849"/>
              <a:ext cx="104040" cy="187920"/>
            </a:xfrm>
            <a:prstGeom prst="rect">
              <a:avLst/>
            </a:prstGeom>
          </xdr:spPr>
        </xdr:pic>
      </mc:Fallback>
    </mc:AlternateContent>
    <xdr:clientData/>
  </xdr:twoCellAnchor>
  <xdr:twoCellAnchor editAs="oneCell">
    <xdr:from>
      <xdr:col>0</xdr:col>
      <xdr:colOff>527760</xdr:colOff>
      <xdr:row>96</xdr:row>
      <xdr:rowOff>7127</xdr:rowOff>
    </xdr:from>
    <xdr:to>
      <xdr:col>0</xdr:col>
      <xdr:colOff>528120</xdr:colOff>
      <xdr:row>96</xdr:row>
      <xdr:rowOff>7487</xdr:rowOff>
    </xdr:to>
    <mc:AlternateContent xmlns:mc="http://schemas.openxmlformats.org/markup-compatibility/2006" xmlns:xdr14="http://schemas.microsoft.com/office/excel/2010/spreadsheetDrawing">
      <mc:Choice Requires="xdr14">
        <xdr:contentPart xmlns:r="http://schemas.openxmlformats.org/officeDocument/2006/relationships" r:id="rId23">
          <xdr14:nvContentPartPr>
            <xdr14:cNvPr id="38" name="Ink 37">
              <a:extLst>
                <a:ext uri="{FF2B5EF4-FFF2-40B4-BE49-F238E27FC236}">
                  <a16:creationId xmlns:a16="http://schemas.microsoft.com/office/drawing/2014/main" id="{2DABC89D-E690-4E4A-BE97-BEA8DBA9CA96}"/>
                </a:ext>
              </a:extLst>
            </xdr14:cNvPr>
            <xdr14:cNvContentPartPr/>
          </xdr14:nvContentPartPr>
          <xdr14:nvPr macro=""/>
          <xdr14:xfrm>
            <a:off x="527760" y="20097609"/>
            <a:ext cx="360" cy="360"/>
          </xdr14:xfrm>
        </xdr:contentPart>
      </mc:Choice>
      <mc:Fallback xmlns="">
        <xdr:pic>
          <xdr:nvPicPr>
            <xdr:cNvPr id="38" name="Ink 37">
              <a:extLst>
                <a:ext uri="{FF2B5EF4-FFF2-40B4-BE49-F238E27FC236}">
                  <a16:creationId xmlns:a16="http://schemas.microsoft.com/office/drawing/2014/main" id="{2DABC89D-E690-4E4A-BE97-BEA8DBA9CA96}"/>
                </a:ext>
              </a:extLst>
            </xdr:cNvPr>
            <xdr:cNvPicPr/>
          </xdr:nvPicPr>
          <xdr:blipFill>
            <a:blip xmlns:r="http://schemas.openxmlformats.org/officeDocument/2006/relationships" r:embed="rId5"/>
            <a:stretch>
              <a:fillRect/>
            </a:stretch>
          </xdr:blipFill>
          <xdr:spPr>
            <a:xfrm>
              <a:off x="518760" y="20088969"/>
              <a:ext cx="18000" cy="18000"/>
            </a:xfrm>
            <a:prstGeom prst="rect">
              <a:avLst/>
            </a:prstGeom>
          </xdr:spPr>
        </xdr:pic>
      </mc:Fallback>
    </mc:AlternateContent>
    <xdr:clientData/>
  </xdr:twoCellAnchor>
  <xdr:twoCellAnchor editAs="oneCell">
    <xdr:from>
      <xdr:col>0</xdr:col>
      <xdr:colOff>72761</xdr:colOff>
      <xdr:row>132</xdr:row>
      <xdr:rowOff>55229</xdr:rowOff>
    </xdr:from>
    <xdr:to>
      <xdr:col>6</xdr:col>
      <xdr:colOff>95355</xdr:colOff>
      <xdr:row>145</xdr:row>
      <xdr:rowOff>26201</xdr:rowOff>
    </xdr:to>
    <xdr:pic>
      <xdr:nvPicPr>
        <xdr:cNvPr id="41" name="Picture 40">
          <a:extLst>
            <a:ext uri="{FF2B5EF4-FFF2-40B4-BE49-F238E27FC236}">
              <a16:creationId xmlns:a16="http://schemas.microsoft.com/office/drawing/2014/main" id="{D14F46D2-2F1E-435A-8C6B-9639CE419816}"/>
            </a:ext>
          </a:extLst>
        </xdr:cNvPr>
        <xdr:cNvPicPr>
          <a:picLocks noChangeAspect="1"/>
        </xdr:cNvPicPr>
      </xdr:nvPicPr>
      <xdr:blipFill>
        <a:blip xmlns:r="http://schemas.openxmlformats.org/officeDocument/2006/relationships" r:embed="rId24"/>
        <a:stretch>
          <a:fillRect/>
        </a:stretch>
      </xdr:blipFill>
      <xdr:spPr>
        <a:xfrm>
          <a:off x="72761" y="26043927"/>
          <a:ext cx="6829000" cy="2378680"/>
        </a:xfrm>
        <a:prstGeom prst="rect">
          <a:avLst/>
        </a:prstGeom>
      </xdr:spPr>
    </xdr:pic>
    <xdr:clientData/>
  </xdr:twoCellAnchor>
  <xdr:twoCellAnchor editAs="oneCell">
    <xdr:from>
      <xdr:col>0</xdr:col>
      <xdr:colOff>0</xdr:colOff>
      <xdr:row>149</xdr:row>
      <xdr:rowOff>118545</xdr:rowOff>
    </xdr:from>
    <xdr:to>
      <xdr:col>4</xdr:col>
      <xdr:colOff>528426</xdr:colOff>
      <xdr:row>158</xdr:row>
      <xdr:rowOff>101928</xdr:rowOff>
    </xdr:to>
    <xdr:pic>
      <xdr:nvPicPr>
        <xdr:cNvPr id="42" name="Picture 41">
          <a:extLst>
            <a:ext uri="{FF2B5EF4-FFF2-40B4-BE49-F238E27FC236}">
              <a16:creationId xmlns:a16="http://schemas.microsoft.com/office/drawing/2014/main" id="{296A835C-1D68-43A6-B1A3-928E95445D1C}"/>
            </a:ext>
          </a:extLst>
        </xdr:cNvPr>
        <xdr:cNvPicPr>
          <a:picLocks noChangeAspect="1"/>
        </xdr:cNvPicPr>
      </xdr:nvPicPr>
      <xdr:blipFill>
        <a:blip xmlns:r="http://schemas.openxmlformats.org/officeDocument/2006/relationships" r:embed="rId25"/>
        <a:stretch>
          <a:fillRect/>
        </a:stretch>
      </xdr:blipFill>
      <xdr:spPr>
        <a:xfrm>
          <a:off x="0" y="29269014"/>
          <a:ext cx="6117749" cy="165025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544939</xdr:colOff>
      <xdr:row>24</xdr:row>
      <xdr:rowOff>38100</xdr:rowOff>
    </xdr:from>
    <xdr:to>
      <xdr:col>12</xdr:col>
      <xdr:colOff>389209</xdr:colOff>
      <xdr:row>35</xdr:row>
      <xdr:rowOff>126062</xdr:rowOff>
    </xdr:to>
    <xdr:pic>
      <xdr:nvPicPr>
        <xdr:cNvPr id="3" name="Picture 2">
          <a:extLst>
            <a:ext uri="{FF2B5EF4-FFF2-40B4-BE49-F238E27FC236}">
              <a16:creationId xmlns:a16="http://schemas.microsoft.com/office/drawing/2014/main" id="{ACB46536-69CD-47E9-BE43-B7581B95F35C}"/>
            </a:ext>
          </a:extLst>
        </xdr:cNvPr>
        <xdr:cNvPicPr>
          <a:picLocks noChangeAspect="1"/>
        </xdr:cNvPicPr>
      </xdr:nvPicPr>
      <xdr:blipFill>
        <a:blip xmlns:r="http://schemas.openxmlformats.org/officeDocument/2006/relationships" r:embed="rId1"/>
        <a:stretch>
          <a:fillRect/>
        </a:stretch>
      </xdr:blipFill>
      <xdr:spPr>
        <a:xfrm>
          <a:off x="6774289" y="4641850"/>
          <a:ext cx="4219420" cy="3008962"/>
        </a:xfrm>
        <a:prstGeom prst="rect">
          <a:avLst/>
        </a:prstGeom>
      </xdr:spPr>
    </xdr:pic>
    <xdr:clientData/>
  </xdr:twoCellAnchor>
  <xdr:twoCellAnchor editAs="oneCell">
    <xdr:from>
      <xdr:col>12</xdr:col>
      <xdr:colOff>19116</xdr:colOff>
      <xdr:row>39</xdr:row>
      <xdr:rowOff>139700</xdr:rowOff>
    </xdr:from>
    <xdr:to>
      <xdr:col>20</xdr:col>
      <xdr:colOff>354125</xdr:colOff>
      <xdr:row>48</xdr:row>
      <xdr:rowOff>82098</xdr:rowOff>
    </xdr:to>
    <xdr:pic>
      <xdr:nvPicPr>
        <xdr:cNvPr id="4" name="Picture 3">
          <a:extLst>
            <a:ext uri="{FF2B5EF4-FFF2-40B4-BE49-F238E27FC236}">
              <a16:creationId xmlns:a16="http://schemas.microsoft.com/office/drawing/2014/main" id="{CDCABE10-3B75-4412-81D2-F911E262EEB2}"/>
            </a:ext>
          </a:extLst>
        </xdr:cNvPr>
        <xdr:cNvPicPr>
          <a:picLocks noChangeAspect="1"/>
        </xdr:cNvPicPr>
      </xdr:nvPicPr>
      <xdr:blipFill>
        <a:blip xmlns:r="http://schemas.openxmlformats.org/officeDocument/2006/relationships" r:embed="rId2"/>
        <a:stretch>
          <a:fillRect/>
        </a:stretch>
      </xdr:blipFill>
      <xdr:spPr>
        <a:xfrm>
          <a:off x="11709466" y="8401050"/>
          <a:ext cx="5211809" cy="1599748"/>
        </a:xfrm>
        <a:prstGeom prst="rect">
          <a:avLst/>
        </a:prstGeom>
      </xdr:spPr>
    </xdr:pic>
    <xdr:clientData/>
  </xdr:twoCellAnchor>
  <xdr:twoCellAnchor editAs="oneCell">
    <xdr:from>
      <xdr:col>4</xdr:col>
      <xdr:colOff>1143000</xdr:colOff>
      <xdr:row>38</xdr:row>
      <xdr:rowOff>110651</xdr:rowOff>
    </xdr:from>
    <xdr:to>
      <xdr:col>4</xdr:col>
      <xdr:colOff>3048000</xdr:colOff>
      <xdr:row>42</xdr:row>
      <xdr:rowOff>114300</xdr:rowOff>
    </xdr:to>
    <xdr:pic>
      <xdr:nvPicPr>
        <xdr:cNvPr id="5" name="Picture 4">
          <a:extLst>
            <a:ext uri="{FF2B5EF4-FFF2-40B4-BE49-F238E27FC236}">
              <a16:creationId xmlns:a16="http://schemas.microsoft.com/office/drawing/2014/main" id="{3D34C850-7DBF-4815-A84D-E8A3D99EB01A}"/>
            </a:ext>
          </a:extLst>
        </xdr:cNvPr>
        <xdr:cNvPicPr>
          <a:picLocks noChangeAspect="1"/>
        </xdr:cNvPicPr>
      </xdr:nvPicPr>
      <xdr:blipFill>
        <a:blip xmlns:r="http://schemas.openxmlformats.org/officeDocument/2006/relationships" r:embed="rId3"/>
        <a:stretch>
          <a:fillRect/>
        </a:stretch>
      </xdr:blipFill>
      <xdr:spPr>
        <a:xfrm>
          <a:off x="7848600" y="8003701"/>
          <a:ext cx="1905000" cy="740249"/>
        </a:xfrm>
        <a:prstGeom prst="rect">
          <a:avLst/>
        </a:prstGeom>
      </xdr:spPr>
    </xdr:pic>
    <xdr:clientData/>
  </xdr:twoCellAnchor>
  <xdr:twoCellAnchor editAs="oneCell">
    <xdr:from>
      <xdr:col>3</xdr:col>
      <xdr:colOff>148072</xdr:colOff>
      <xdr:row>43</xdr:row>
      <xdr:rowOff>46600</xdr:rowOff>
    </xdr:from>
    <xdr:to>
      <xdr:col>4</xdr:col>
      <xdr:colOff>1664788</xdr:colOff>
      <xdr:row>50</xdr:row>
      <xdr:rowOff>165100</xdr:rowOff>
    </xdr:to>
    <xdr:pic>
      <xdr:nvPicPr>
        <xdr:cNvPr id="7" name="Picture 6">
          <a:extLst>
            <a:ext uri="{FF2B5EF4-FFF2-40B4-BE49-F238E27FC236}">
              <a16:creationId xmlns:a16="http://schemas.microsoft.com/office/drawing/2014/main" id="{AE0DCA12-CFB2-41EC-9D9D-308BCCC255CE}"/>
            </a:ext>
          </a:extLst>
        </xdr:cNvPr>
        <xdr:cNvPicPr>
          <a:picLocks noChangeAspect="1"/>
        </xdr:cNvPicPr>
      </xdr:nvPicPr>
      <xdr:blipFill>
        <a:blip xmlns:r="http://schemas.openxmlformats.org/officeDocument/2006/relationships" r:embed="rId4"/>
        <a:stretch>
          <a:fillRect/>
        </a:stretch>
      </xdr:blipFill>
      <xdr:spPr>
        <a:xfrm>
          <a:off x="5932922" y="8860400"/>
          <a:ext cx="2437466" cy="1407550"/>
        </a:xfrm>
        <a:prstGeom prst="rect">
          <a:avLst/>
        </a:prstGeom>
      </xdr:spPr>
    </xdr:pic>
    <xdr:clientData/>
  </xdr:twoCellAnchor>
  <xdr:twoCellAnchor editAs="oneCell">
    <xdr:from>
      <xdr:col>4</xdr:col>
      <xdr:colOff>622300</xdr:colOff>
      <xdr:row>58</xdr:row>
      <xdr:rowOff>2042</xdr:rowOff>
    </xdr:from>
    <xdr:to>
      <xdr:col>5</xdr:col>
      <xdr:colOff>260350</xdr:colOff>
      <xdr:row>62</xdr:row>
      <xdr:rowOff>76199</xdr:rowOff>
    </xdr:to>
    <xdr:pic>
      <xdr:nvPicPr>
        <xdr:cNvPr id="10" name="Picture 9">
          <a:extLst>
            <a:ext uri="{FF2B5EF4-FFF2-40B4-BE49-F238E27FC236}">
              <a16:creationId xmlns:a16="http://schemas.microsoft.com/office/drawing/2014/main" id="{B2DF0187-5543-4A3B-BE9E-FA74A01550DC}"/>
            </a:ext>
          </a:extLst>
        </xdr:cNvPr>
        <xdr:cNvPicPr>
          <a:picLocks noChangeAspect="1"/>
        </xdr:cNvPicPr>
      </xdr:nvPicPr>
      <xdr:blipFill>
        <a:blip xmlns:r="http://schemas.openxmlformats.org/officeDocument/2006/relationships" r:embed="rId5"/>
        <a:stretch>
          <a:fillRect/>
        </a:stretch>
      </xdr:blipFill>
      <xdr:spPr>
        <a:xfrm>
          <a:off x="7327900" y="11578092"/>
          <a:ext cx="3409950" cy="810757"/>
        </a:xfrm>
        <a:prstGeom prst="rect">
          <a:avLst/>
        </a:prstGeom>
      </xdr:spPr>
    </xdr:pic>
    <xdr:clientData/>
  </xdr:twoCellAnchor>
  <xdr:twoCellAnchor editAs="oneCell">
    <xdr:from>
      <xdr:col>4</xdr:col>
      <xdr:colOff>2095500</xdr:colOff>
      <xdr:row>62</xdr:row>
      <xdr:rowOff>57150</xdr:rowOff>
    </xdr:from>
    <xdr:to>
      <xdr:col>8</xdr:col>
      <xdr:colOff>300967</xdr:colOff>
      <xdr:row>73</xdr:row>
      <xdr:rowOff>82360</xdr:rowOff>
    </xdr:to>
    <xdr:pic>
      <xdr:nvPicPr>
        <xdr:cNvPr id="11" name="Picture 10">
          <a:extLst>
            <a:ext uri="{FF2B5EF4-FFF2-40B4-BE49-F238E27FC236}">
              <a16:creationId xmlns:a16="http://schemas.microsoft.com/office/drawing/2014/main" id="{CD83693C-5F92-41F4-8735-CEA3006B6E9A}"/>
            </a:ext>
          </a:extLst>
        </xdr:cNvPr>
        <xdr:cNvPicPr>
          <a:picLocks noChangeAspect="1"/>
        </xdr:cNvPicPr>
      </xdr:nvPicPr>
      <xdr:blipFill>
        <a:blip xmlns:r="http://schemas.openxmlformats.org/officeDocument/2006/relationships" r:embed="rId6"/>
        <a:stretch>
          <a:fillRect/>
        </a:stretch>
      </xdr:blipFill>
      <xdr:spPr>
        <a:xfrm>
          <a:off x="8801100" y="12369800"/>
          <a:ext cx="3806167" cy="2050860"/>
        </a:xfrm>
        <a:prstGeom prst="rect">
          <a:avLst/>
        </a:prstGeom>
      </xdr:spPr>
    </xdr:pic>
    <xdr:clientData/>
  </xdr:twoCellAnchor>
  <xdr:twoCellAnchor editAs="oneCell">
    <xdr:from>
      <xdr:col>2</xdr:col>
      <xdr:colOff>1014488</xdr:colOff>
      <xdr:row>81</xdr:row>
      <xdr:rowOff>139700</xdr:rowOff>
    </xdr:from>
    <xdr:to>
      <xdr:col>4</xdr:col>
      <xdr:colOff>2044814</xdr:colOff>
      <xdr:row>93</xdr:row>
      <xdr:rowOff>182720</xdr:rowOff>
    </xdr:to>
    <xdr:pic>
      <xdr:nvPicPr>
        <xdr:cNvPr id="12" name="Picture 11">
          <a:extLst>
            <a:ext uri="{FF2B5EF4-FFF2-40B4-BE49-F238E27FC236}">
              <a16:creationId xmlns:a16="http://schemas.microsoft.com/office/drawing/2014/main" id="{6F65771A-D6BC-4801-A005-EF9A2ECE3CD7}"/>
            </a:ext>
          </a:extLst>
        </xdr:cNvPr>
        <xdr:cNvPicPr>
          <a:picLocks noChangeAspect="1"/>
        </xdr:cNvPicPr>
      </xdr:nvPicPr>
      <xdr:blipFill>
        <a:blip xmlns:r="http://schemas.openxmlformats.org/officeDocument/2006/relationships" r:embed="rId7"/>
        <a:stretch>
          <a:fillRect/>
        </a:stretch>
      </xdr:blipFill>
      <xdr:spPr>
        <a:xfrm>
          <a:off x="5427738" y="17684750"/>
          <a:ext cx="3322676" cy="2252820"/>
        </a:xfrm>
        <a:prstGeom prst="rect">
          <a:avLst/>
        </a:prstGeom>
      </xdr:spPr>
    </xdr:pic>
    <xdr:clientData/>
  </xdr:twoCellAnchor>
  <xdr:twoCellAnchor editAs="oneCell">
    <xdr:from>
      <xdr:col>2</xdr:col>
      <xdr:colOff>1079499</xdr:colOff>
      <xdr:row>94</xdr:row>
      <xdr:rowOff>69850</xdr:rowOff>
    </xdr:from>
    <xdr:to>
      <xdr:col>4</xdr:col>
      <xdr:colOff>2090298</xdr:colOff>
      <xdr:row>106</xdr:row>
      <xdr:rowOff>117506</xdr:rowOff>
    </xdr:to>
    <xdr:pic>
      <xdr:nvPicPr>
        <xdr:cNvPr id="13" name="Picture 12">
          <a:extLst>
            <a:ext uri="{FF2B5EF4-FFF2-40B4-BE49-F238E27FC236}">
              <a16:creationId xmlns:a16="http://schemas.microsoft.com/office/drawing/2014/main" id="{5C8B6C24-E8C7-424A-8FF2-A8EB099F8FB1}"/>
            </a:ext>
          </a:extLst>
        </xdr:cNvPr>
        <xdr:cNvPicPr>
          <a:picLocks noChangeAspect="1"/>
        </xdr:cNvPicPr>
      </xdr:nvPicPr>
      <xdr:blipFill>
        <a:blip xmlns:r="http://schemas.openxmlformats.org/officeDocument/2006/relationships" r:embed="rId8"/>
        <a:stretch>
          <a:fillRect/>
        </a:stretch>
      </xdr:blipFill>
      <xdr:spPr>
        <a:xfrm>
          <a:off x="5492749" y="20008850"/>
          <a:ext cx="3303149" cy="225745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Coursework/InternetMobileTime%20.csv"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ternetMobileTime "/>
    </sheetNames>
    <sheetDataSet>
      <sheetData sheetId="0">
        <row r="2">
          <cell r="A2">
            <v>72</v>
          </cell>
        </row>
        <row r="3">
          <cell r="A3">
            <v>144</v>
          </cell>
        </row>
        <row r="4">
          <cell r="A4">
            <v>48</v>
          </cell>
        </row>
        <row r="5">
          <cell r="A5">
            <v>72</v>
          </cell>
        </row>
        <row r="6">
          <cell r="A6">
            <v>36</v>
          </cell>
        </row>
        <row r="7">
          <cell r="A7">
            <v>360</v>
          </cell>
        </row>
        <row r="8">
          <cell r="A8">
            <v>44</v>
          </cell>
        </row>
        <row r="9">
          <cell r="A9">
            <v>30</v>
          </cell>
        </row>
        <row r="10">
          <cell r="A10">
            <v>432</v>
          </cell>
        </row>
        <row r="11">
          <cell r="A11">
            <v>24</v>
          </cell>
        </row>
        <row r="12">
          <cell r="A12">
            <v>288</v>
          </cell>
        </row>
        <row r="13">
          <cell r="A13">
            <v>144</v>
          </cell>
        </row>
        <row r="14">
          <cell r="A14">
            <v>144</v>
          </cell>
        </row>
        <row r="15">
          <cell r="A15">
            <v>240</v>
          </cell>
        </row>
        <row r="16">
          <cell r="A16">
            <v>432</v>
          </cell>
        </row>
        <row r="17">
          <cell r="A17">
            <v>144</v>
          </cell>
        </row>
        <row r="18">
          <cell r="A18">
            <v>144</v>
          </cell>
        </row>
        <row r="19">
          <cell r="A19">
            <v>144</v>
          </cell>
        </row>
        <row r="20">
          <cell r="A20">
            <v>576</v>
          </cell>
        </row>
        <row r="21">
          <cell r="A21">
            <v>216</v>
          </cell>
        </row>
        <row r="22">
          <cell r="A22">
            <v>72</v>
          </cell>
        </row>
        <row r="23">
          <cell r="A23">
            <v>72</v>
          </cell>
        </row>
        <row r="24">
          <cell r="A24">
            <v>144</v>
          </cell>
        </row>
        <row r="25">
          <cell r="A25">
            <v>288</v>
          </cell>
        </row>
        <row r="26">
          <cell r="A26">
            <v>144</v>
          </cell>
        </row>
        <row r="27">
          <cell r="A27">
            <v>36</v>
          </cell>
        </row>
        <row r="28">
          <cell r="A28">
            <v>288</v>
          </cell>
        </row>
        <row r="29">
          <cell r="A29">
            <v>48</v>
          </cell>
        </row>
        <row r="30">
          <cell r="A30">
            <v>288</v>
          </cell>
        </row>
        <row r="31">
          <cell r="A31">
            <v>144</v>
          </cell>
        </row>
      </sheetData>
    </sheetDataSet>
  </externalBook>
</externalLink>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0-10-23T00:15:25.796"/>
    </inkml:context>
    <inkml:brush xml:id="br0">
      <inkml:brushProperty name="width" value="0.05" units="cm"/>
      <inkml:brushProperty name="height" value="0.05" units="cm"/>
      <inkml:brushProperty name="ignorePressure" value="1"/>
    </inkml:brush>
  </inkml:definitions>
  <inkml:trace contextRef="#ctx0" brushRef="#br0">1 0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0-10-23T03:28:50.924"/>
    </inkml:context>
    <inkml:brush xml:id="br0">
      <inkml:brushProperty name="width" value="0.05" units="cm"/>
      <inkml:brushProperty name="height" value="0.05" units="cm"/>
      <inkml:brushProperty name="ignorePressure" value="1"/>
    </inkml:brush>
  </inkml:definitions>
  <inkml:trace contextRef="#ctx0" brushRef="#br0">1 0,'2'38,"2"0,1 0,17 56,8 59,-24-102,2 1,2-1,3-1,2 0,25 58,-15-57,-16-37,-2 0,0 1,0 0,-1 0,-1 1,-1-1,0 1,3 27,-7-34,0 0,2-1,-1 1,1 0,0-1,5 13,-7-19,1-1,0 1,0 0,-1-1,1 1,0-1,0 1,0-1,1 1,-1-1,0 0,0 0,1 1,-1-1,1 0,-1 0,1 0,-1-1,1 1,0 0,-1-1,1 1,0-1,-1 1,1-1,0 0,0 0,0 0,-1 0,1 0,0 0,0 0,-1 0,1-1,0 1,0-1,-1 1,3-2,3-2,-1-1,0 0,1 0,-2-1,1 1,-1-1,0-1,0 1,7-13,0 2,7-11,-6 9,27-32,-7 12,-27 31,-1 0,1 0,1 1,0 0,0 0,0 1,0 0,1 0,13-7,-1 4,-9 5,0-1,0 0,-1-1,0-1,14-10,-18 12,0 1,1 0,0 0,0 0,0 1,0 0,11-3,3-1</inkml:trace>
</inkml:ink>
</file>

<file path=xl/ink/ink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0-10-23T03:29:25.973"/>
    </inkml:context>
    <inkml:brush xml:id="br0">
      <inkml:brushProperty name="width" value="0.05" units="cm"/>
      <inkml:brushProperty name="height" value="0.05" units="cm"/>
      <inkml:brushProperty name="ignorePressure" value="1"/>
    </inkml:brush>
  </inkml:definitions>
  <inkml:trace contextRef="#ctx0" brushRef="#br0">1 2,'15'0,"-9"-1,-1 1,0-1,1 2,-1-1,1 0,-1 1,0 0,1 0,-1 1,0 0,0 0,0 0,0 0,0 1,5 3,24 19,-20-15,0 0,19 19,-30-25,1 0,0 0,-1 1,0 0,0 0,0-1,-1 2,1-1,-1 0,0 0,1 11,0 7,-1-1,-2 1,0 0,-5 25,5-42,-1 0,-1 0,1 0,-1-1,0 1,0-1,-1 1,-6 9,-1-1,-20 22,3-5,18-17,2-2</inkml:trace>
</inkml:ink>
</file>

<file path=xl/ink/ink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0-10-23T03:29:45.536"/>
    </inkml:context>
    <inkml:brush xml:id="br0">
      <inkml:brushProperty name="width" value="0.05" units="cm"/>
      <inkml:brushProperty name="height" value="0.05" units="cm"/>
      <inkml:brushProperty name="ignorePressure" value="1"/>
    </inkml:brush>
  </inkml:definitions>
  <inkml:trace contextRef="#ctx0" brushRef="#br0">0 1</inkml:trace>
</inkm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towardsdatascience.com/type-i-and-type-ii-errors-of-hypothesis-tests-understand-with-graphs-43079fdd936a" TargetMode="External"/><Relationship Id="rId1" Type="http://schemas.openxmlformats.org/officeDocument/2006/relationships/hyperlink" Target="https://www.abtasty.com/blog/type-1-and-type-2-errors/"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4856CA-3E8E-44E9-92B3-88837ADB72CA}">
  <dimension ref="A1:P55"/>
  <sheetViews>
    <sheetView workbookViewId="0">
      <selection sqref="A1:A2"/>
    </sheetView>
  </sheetViews>
  <sheetFormatPr defaultRowHeight="14.5"/>
  <cols>
    <col min="1" max="1" width="20.90625" bestFit="1" customWidth="1"/>
    <col min="2" max="2" width="15.90625" bestFit="1" customWidth="1"/>
    <col min="3" max="3" width="20.90625" bestFit="1" customWidth="1"/>
    <col min="4" max="4" width="18.26953125" bestFit="1" customWidth="1"/>
    <col min="5" max="5" width="35.6328125" bestFit="1" customWidth="1"/>
    <col min="6" max="6" width="14.54296875" bestFit="1" customWidth="1"/>
    <col min="7" max="7" width="12.54296875" bestFit="1" customWidth="1"/>
    <col min="8" max="8" width="3.81640625" bestFit="1" customWidth="1"/>
    <col min="10" max="10" width="20.90625" bestFit="1" customWidth="1"/>
    <col min="11" max="11" width="7.81640625" bestFit="1" customWidth="1"/>
    <col min="13" max="13" width="31.26953125" bestFit="1" customWidth="1"/>
    <col min="14" max="14" width="4.26953125" bestFit="1" customWidth="1"/>
  </cols>
  <sheetData>
    <row r="1" spans="1:16">
      <c r="A1" s="45" t="s">
        <v>0</v>
      </c>
      <c r="B1" s="45" t="s">
        <v>1</v>
      </c>
      <c r="C1" s="45"/>
      <c r="D1" s="45"/>
      <c r="E1" s="45"/>
      <c r="K1" s="9"/>
    </row>
    <row r="2" spans="1:16">
      <c r="A2" s="45"/>
      <c r="B2" s="3" t="s">
        <v>7</v>
      </c>
      <c r="C2" s="3" t="s">
        <v>8</v>
      </c>
      <c r="D2" s="3" t="s">
        <v>9</v>
      </c>
      <c r="E2" s="3" t="s">
        <v>10</v>
      </c>
      <c r="F2" s="6" t="s">
        <v>11</v>
      </c>
      <c r="K2" s="9"/>
      <c r="L2" s="5"/>
      <c r="N2" s="5"/>
    </row>
    <row r="3" spans="1:16">
      <c r="A3" t="s">
        <v>2</v>
      </c>
      <c r="B3" s="3">
        <v>10</v>
      </c>
      <c r="C3" s="3">
        <v>20</v>
      </c>
      <c r="D3" s="3">
        <v>30</v>
      </c>
      <c r="E3" s="3">
        <v>40</v>
      </c>
      <c r="F3" s="6">
        <f>SUM(B3:E3)</f>
        <v>100</v>
      </c>
      <c r="G3" s="5">
        <f>F3/$F$8</f>
        <v>0.15384615384615385</v>
      </c>
      <c r="K3" s="9"/>
      <c r="L3" s="5"/>
      <c r="N3" s="5"/>
    </row>
    <row r="4" spans="1:16">
      <c r="A4" t="s">
        <v>3</v>
      </c>
      <c r="B4" s="3">
        <v>20</v>
      </c>
      <c r="C4" s="3">
        <v>30</v>
      </c>
      <c r="D4" s="3">
        <v>25</v>
      </c>
      <c r="E4" s="3">
        <v>50</v>
      </c>
      <c r="F4" s="6">
        <f t="shared" ref="F4:F7" si="0">SUM(B4:E4)</f>
        <v>125</v>
      </c>
      <c r="G4" s="5">
        <f>F4/$F$8</f>
        <v>0.19230769230769232</v>
      </c>
      <c r="K4" s="9"/>
      <c r="L4" s="5"/>
    </row>
    <row r="5" spans="1:16">
      <c r="A5" t="s">
        <v>4</v>
      </c>
      <c r="B5" s="3">
        <v>30</v>
      </c>
      <c r="C5" s="3">
        <v>60</v>
      </c>
      <c r="D5" s="3">
        <v>35</v>
      </c>
      <c r="E5" s="3">
        <v>25</v>
      </c>
      <c r="F5" s="6">
        <f t="shared" si="0"/>
        <v>150</v>
      </c>
      <c r="G5" s="5">
        <f>F5/$F$8</f>
        <v>0.23076923076923078</v>
      </c>
      <c r="K5" s="9"/>
      <c r="L5" s="5"/>
      <c r="N5" s="5"/>
    </row>
    <row r="6" spans="1:16">
      <c r="A6" t="s">
        <v>5</v>
      </c>
      <c r="B6" s="3">
        <v>120</v>
      </c>
      <c r="C6" s="3">
        <v>40</v>
      </c>
      <c r="D6" s="3">
        <v>30</v>
      </c>
      <c r="E6" s="3">
        <v>10</v>
      </c>
      <c r="F6" s="6">
        <f t="shared" si="0"/>
        <v>200</v>
      </c>
      <c r="G6" s="5">
        <f>F6/$F$8</f>
        <v>0.30769230769230771</v>
      </c>
      <c r="K6" s="9"/>
      <c r="L6" s="5"/>
      <c r="N6" s="5"/>
      <c r="P6" s="5">
        <f>180/240</f>
        <v>0.75</v>
      </c>
    </row>
    <row r="7" spans="1:16">
      <c r="A7" t="s">
        <v>6</v>
      </c>
      <c r="B7" s="3">
        <v>60</v>
      </c>
      <c r="C7" s="3">
        <v>15</v>
      </c>
      <c r="D7" s="3">
        <v>0</v>
      </c>
      <c r="E7" s="3">
        <v>0</v>
      </c>
      <c r="F7" s="6">
        <f t="shared" si="0"/>
        <v>75</v>
      </c>
      <c r="G7" s="5">
        <f>F7/$F$8</f>
        <v>0.11538461538461539</v>
      </c>
      <c r="K7" s="10"/>
    </row>
    <row r="8" spans="1:16">
      <c r="A8" s="2" t="s">
        <v>11</v>
      </c>
      <c r="B8" s="6">
        <f>SUM(B3:B7)</f>
        <v>240</v>
      </c>
      <c r="C8" s="6">
        <f t="shared" ref="C8:F8" si="1">SUM(C3:C7)</f>
        <v>165</v>
      </c>
      <c r="D8" s="6">
        <f t="shared" si="1"/>
        <v>120</v>
      </c>
      <c r="E8" s="6">
        <f t="shared" si="1"/>
        <v>125</v>
      </c>
      <c r="F8" s="6">
        <f t="shared" si="1"/>
        <v>650</v>
      </c>
      <c r="G8" s="5"/>
    </row>
    <row r="9" spans="1:16">
      <c r="B9" s="7">
        <f>B8/$F$8</f>
        <v>0.36923076923076925</v>
      </c>
      <c r="C9" s="7">
        <f>C8/$F$8</f>
        <v>0.25384615384615383</v>
      </c>
      <c r="D9" s="7">
        <f>D8/$F$8</f>
        <v>0.18461538461538463</v>
      </c>
      <c r="E9" s="7">
        <f>E8/$F$8</f>
        <v>0.19230769230769232</v>
      </c>
      <c r="F9" s="7"/>
    </row>
    <row r="10" spans="1:16">
      <c r="K10" s="3"/>
      <c r="L10" s="3"/>
      <c r="M10" s="3"/>
      <c r="N10" s="3"/>
    </row>
    <row r="11" spans="1:16">
      <c r="E11" s="19" t="s">
        <v>119</v>
      </c>
    </row>
    <row r="12" spans="1:16">
      <c r="E12" t="s">
        <v>2</v>
      </c>
      <c r="F12" s="5">
        <v>0.15384615384615385</v>
      </c>
    </row>
    <row r="13" spans="1:16">
      <c r="E13" t="s">
        <v>3</v>
      </c>
      <c r="F13" s="5">
        <v>0.19230769230769232</v>
      </c>
      <c r="G13" s="5"/>
      <c r="L13" s="5"/>
      <c r="N13" s="5"/>
    </row>
    <row r="14" spans="1:16">
      <c r="E14" t="s">
        <v>4</v>
      </c>
      <c r="F14" s="5">
        <v>0.23076923076923078</v>
      </c>
      <c r="L14" s="5"/>
      <c r="N14" s="5"/>
    </row>
    <row r="15" spans="1:16">
      <c r="E15" t="s">
        <v>5</v>
      </c>
      <c r="F15" s="5">
        <v>0.30769230769230771</v>
      </c>
      <c r="L15" s="5"/>
    </row>
    <row r="16" spans="1:16">
      <c r="E16" t="s">
        <v>6</v>
      </c>
      <c r="F16" s="5">
        <v>0.11538461538461539</v>
      </c>
      <c r="L16" s="5"/>
    </row>
    <row r="17" spans="1:11">
      <c r="K17" s="8"/>
    </row>
    <row r="21" spans="1:11">
      <c r="A21" t="s">
        <v>12</v>
      </c>
      <c r="B21">
        <v>0.4</v>
      </c>
    </row>
    <row r="22" spans="1:11">
      <c r="A22" t="s">
        <v>16</v>
      </c>
      <c r="B22" t="s">
        <v>13</v>
      </c>
      <c r="C22" t="s">
        <v>14</v>
      </c>
    </row>
    <row r="23" spans="1:11">
      <c r="A23" t="s">
        <v>15</v>
      </c>
      <c r="B23">
        <v>0.37</v>
      </c>
    </row>
    <row r="24" spans="1:11">
      <c r="B24">
        <f>B23*B21</f>
        <v>0.14799999999999999</v>
      </c>
    </row>
    <row r="27" spans="1:11">
      <c r="A27" s="17" t="s">
        <v>115</v>
      </c>
      <c r="B27" t="s">
        <v>5</v>
      </c>
      <c r="C27" t="s">
        <v>6</v>
      </c>
      <c r="D27" t="s">
        <v>11</v>
      </c>
      <c r="E27" t="s">
        <v>19</v>
      </c>
      <c r="F27" t="s">
        <v>17</v>
      </c>
      <c r="G27" t="s">
        <v>18</v>
      </c>
    </row>
    <row r="28" spans="1:11">
      <c r="A28" t="s">
        <v>7</v>
      </c>
      <c r="B28">
        <v>120</v>
      </c>
      <c r="C28">
        <v>60</v>
      </c>
      <c r="D28">
        <f>SUM(B28:C28)</f>
        <v>180</v>
      </c>
      <c r="E28" s="18">
        <f>D28/$D$32</f>
        <v>0.65454545454545454</v>
      </c>
      <c r="F28" s="5">
        <f>B28/$B$32</f>
        <v>0.6</v>
      </c>
      <c r="G28" s="5">
        <f>C28/$C$32</f>
        <v>0.8</v>
      </c>
    </row>
    <row r="29" spans="1:11">
      <c r="A29" t="s">
        <v>8</v>
      </c>
      <c r="B29">
        <v>40</v>
      </c>
      <c r="C29">
        <v>15</v>
      </c>
      <c r="D29">
        <f t="shared" ref="D29:D32" si="2">SUM(B29:C29)</f>
        <v>55</v>
      </c>
      <c r="E29" s="5">
        <f t="shared" ref="E29:E31" si="3">D29/$D$32</f>
        <v>0.2</v>
      </c>
      <c r="F29" s="5" t="e">
        <f>B29/$K$17</f>
        <v>#DIV/0!</v>
      </c>
      <c r="G29" s="5">
        <f>C29/$C$32</f>
        <v>0.2</v>
      </c>
    </row>
    <row r="30" spans="1:11">
      <c r="A30" t="s">
        <v>9</v>
      </c>
      <c r="B30">
        <v>30</v>
      </c>
      <c r="C30">
        <v>0</v>
      </c>
      <c r="D30">
        <f t="shared" si="2"/>
        <v>30</v>
      </c>
      <c r="E30" s="5">
        <f t="shared" si="3"/>
        <v>0.10909090909090909</v>
      </c>
      <c r="F30" s="5" t="e">
        <f>B30/$K$17</f>
        <v>#DIV/0!</v>
      </c>
      <c r="G30" s="5">
        <f>C30/$C$32</f>
        <v>0</v>
      </c>
    </row>
    <row r="31" spans="1:11">
      <c r="A31" t="s">
        <v>10</v>
      </c>
      <c r="B31">
        <v>10</v>
      </c>
      <c r="C31">
        <v>0</v>
      </c>
      <c r="D31">
        <f t="shared" si="2"/>
        <v>10</v>
      </c>
      <c r="E31" s="5">
        <f t="shared" si="3"/>
        <v>3.6363636363636362E-2</v>
      </c>
      <c r="F31" s="5" t="e">
        <f>B31/$K$17</f>
        <v>#DIV/0!</v>
      </c>
      <c r="G31" s="5">
        <f>C31/$C$32</f>
        <v>0</v>
      </c>
    </row>
    <row r="32" spans="1:11">
      <c r="B32" s="8">
        <f>SUM(B28:B31)</f>
        <v>200</v>
      </c>
      <c r="C32" s="8">
        <f>SUM(C28:C31)</f>
        <v>75</v>
      </c>
      <c r="D32">
        <f t="shared" si="2"/>
        <v>275</v>
      </c>
      <c r="E32" s="5"/>
    </row>
    <row r="34" spans="1:7">
      <c r="A34" s="17" t="s">
        <v>114</v>
      </c>
      <c r="B34" t="s">
        <v>4</v>
      </c>
      <c r="C34" t="s">
        <v>5</v>
      </c>
      <c r="D34" t="s">
        <v>6</v>
      </c>
      <c r="E34" t="s">
        <v>11</v>
      </c>
      <c r="F34" t="s">
        <v>20</v>
      </c>
    </row>
    <row r="35" spans="1:7">
      <c r="A35" t="s">
        <v>21</v>
      </c>
      <c r="B35" s="1">
        <v>30</v>
      </c>
      <c r="C35" s="1">
        <v>120</v>
      </c>
      <c r="D35" s="1">
        <v>60</v>
      </c>
      <c r="E35" s="1">
        <f>SUM(B35:D35)</f>
        <v>210</v>
      </c>
    </row>
    <row r="36" spans="1:7">
      <c r="A36" t="s">
        <v>8</v>
      </c>
      <c r="B36" s="1">
        <v>60</v>
      </c>
      <c r="C36" s="1">
        <v>40</v>
      </c>
      <c r="D36" s="1">
        <v>15</v>
      </c>
      <c r="E36" s="1">
        <f t="shared" ref="E36:E38" si="4">SUM(B36:D36)</f>
        <v>115</v>
      </c>
      <c r="F36">
        <f>SUM(E35:E36)</f>
        <v>325</v>
      </c>
    </row>
    <row r="37" spans="1:7">
      <c r="A37" t="s">
        <v>9</v>
      </c>
      <c r="B37">
        <v>35</v>
      </c>
      <c r="C37">
        <v>30</v>
      </c>
      <c r="D37">
        <v>0</v>
      </c>
      <c r="E37">
        <f t="shared" si="4"/>
        <v>65</v>
      </c>
    </row>
    <row r="38" spans="1:7">
      <c r="A38" t="s">
        <v>10</v>
      </c>
      <c r="B38">
        <v>25</v>
      </c>
      <c r="C38">
        <v>10</v>
      </c>
      <c r="D38">
        <v>0</v>
      </c>
      <c r="E38">
        <f t="shared" si="4"/>
        <v>35</v>
      </c>
    </row>
    <row r="39" spans="1:7">
      <c r="B39">
        <f>SUM(B35:B38)</f>
        <v>150</v>
      </c>
      <c r="C39">
        <f t="shared" ref="C39:D39" si="5">SUM(C35:C38)</f>
        <v>200</v>
      </c>
      <c r="D39">
        <f t="shared" si="5"/>
        <v>75</v>
      </c>
      <c r="E39" s="11">
        <f>SUM(E35:E38)</f>
        <v>425</v>
      </c>
    </row>
    <row r="41" spans="1:7">
      <c r="B41">
        <v>35</v>
      </c>
      <c r="C41">
        <v>30</v>
      </c>
      <c r="D41">
        <v>0</v>
      </c>
      <c r="F41" s="5">
        <f>F36/E39</f>
        <v>0.76470588235294112</v>
      </c>
    </row>
    <row r="42" spans="1:7">
      <c r="B42">
        <v>25</v>
      </c>
      <c r="C42">
        <v>10</v>
      </c>
      <c r="D42">
        <v>0</v>
      </c>
    </row>
    <row r="44" spans="1:7">
      <c r="A44" s="17" t="s">
        <v>116</v>
      </c>
      <c r="B44" t="s">
        <v>2</v>
      </c>
      <c r="C44" t="s">
        <v>3</v>
      </c>
      <c r="D44" t="s">
        <v>4</v>
      </c>
      <c r="E44" s="1" t="s">
        <v>5</v>
      </c>
      <c r="F44" s="1" t="s">
        <v>6</v>
      </c>
    </row>
    <row r="45" spans="1:7">
      <c r="A45" t="s">
        <v>8</v>
      </c>
      <c r="B45">
        <v>20</v>
      </c>
      <c r="C45">
        <v>30</v>
      </c>
      <c r="D45">
        <v>60</v>
      </c>
      <c r="E45" s="1">
        <v>40</v>
      </c>
      <c r="F45" s="1">
        <v>15</v>
      </c>
      <c r="G45">
        <f>SUM(B45:F45)</f>
        <v>165</v>
      </c>
    </row>
    <row r="46" spans="1:7">
      <c r="A46" t="s">
        <v>9</v>
      </c>
      <c r="B46">
        <v>30</v>
      </c>
      <c r="C46">
        <v>25</v>
      </c>
      <c r="D46">
        <v>35</v>
      </c>
      <c r="E46" s="1">
        <v>30</v>
      </c>
      <c r="F46" s="1">
        <v>0</v>
      </c>
      <c r="G46">
        <f>SUM(B46:F46)</f>
        <v>120</v>
      </c>
    </row>
    <row r="47" spans="1:7">
      <c r="A47" t="s">
        <v>10</v>
      </c>
      <c r="B47">
        <v>40</v>
      </c>
      <c r="C47">
        <v>50</v>
      </c>
      <c r="D47">
        <v>25</v>
      </c>
      <c r="E47" s="1">
        <v>10</v>
      </c>
      <c r="F47" s="1">
        <v>0</v>
      </c>
      <c r="G47">
        <f>SUM(B47:F47)</f>
        <v>125</v>
      </c>
    </row>
    <row r="48" spans="1:7">
      <c r="G48">
        <f>SUM(G45:G47)</f>
        <v>410</v>
      </c>
    </row>
    <row r="49" spans="1:7">
      <c r="E49" s="46">
        <f>SUM(E45:F47)</f>
        <v>95</v>
      </c>
      <c r="F49" s="46"/>
      <c r="G49" s="5">
        <f>E49/G48</f>
        <v>0.23170731707317074</v>
      </c>
    </row>
    <row r="51" spans="1:7">
      <c r="A51" s="17" t="s">
        <v>117</v>
      </c>
      <c r="B51" t="s">
        <v>118</v>
      </c>
    </row>
    <row r="52" spans="1:7">
      <c r="A52" s="4" t="s">
        <v>0</v>
      </c>
      <c r="B52" s="4" t="s">
        <v>10</v>
      </c>
      <c r="C52" s="4" t="s">
        <v>11</v>
      </c>
    </row>
    <row r="53" spans="1:7">
      <c r="A53" s="3" t="s">
        <v>2</v>
      </c>
      <c r="B53" s="3">
        <v>40</v>
      </c>
      <c r="C53" s="3">
        <v>100</v>
      </c>
    </row>
    <row r="54" spans="1:7">
      <c r="A54" s="3" t="s">
        <v>3</v>
      </c>
      <c r="B54" s="3">
        <v>50</v>
      </c>
      <c r="C54" s="3">
        <v>125</v>
      </c>
    </row>
    <row r="55" spans="1:7">
      <c r="B55">
        <f>SUM(B53:B54)</f>
        <v>90</v>
      </c>
      <c r="C55">
        <f>SUM(C53:C54)</f>
        <v>225</v>
      </c>
      <c r="D55" s="5">
        <f>B55/C55</f>
        <v>0.4</v>
      </c>
      <c r="E55" s="18">
        <f>1-D55</f>
        <v>0.6</v>
      </c>
    </row>
  </sheetData>
  <mergeCells count="3">
    <mergeCell ref="B1:E1"/>
    <mergeCell ref="A1:A2"/>
    <mergeCell ref="E49:F49"/>
  </mergeCells>
  <pageMargins left="0.7" right="0.7" top="0.75" bottom="0.75" header="0.3" footer="0.3"/>
  <pageSetup orientation="portrait" horizontalDpi="90" verticalDpi="9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8F21F1-790A-466B-81BC-3CF7553A6020}">
  <dimension ref="A1"/>
  <sheetViews>
    <sheetView workbookViewId="0"/>
  </sheetViews>
  <sheetFormatPr defaultRowHeight="14.5"/>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8FA565-0565-4DDA-B6AA-6A0ABD802132}">
  <dimension ref="A1:A14"/>
  <sheetViews>
    <sheetView tabSelected="1" workbookViewId="0"/>
  </sheetViews>
  <sheetFormatPr defaultRowHeight="14.5"/>
  <sheetData>
    <row r="1" spans="1:1">
      <c r="A1" t="s">
        <v>246</v>
      </c>
    </row>
    <row r="2" spans="1:1">
      <c r="A2" t="s">
        <v>247</v>
      </c>
    </row>
    <row r="13" spans="1:1">
      <c r="A13">
        <f>_xlfn.NORM.INV(0.95,0,1)</f>
        <v>1.6448536269514715</v>
      </c>
    </row>
    <row r="14" spans="1:1">
      <c r="A14">
        <f>_xlfn.NORM.DIST(2,8,3,1)</f>
        <v>2.2750131948179191E-2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A8754C-2BC6-495B-8F0B-95111A93AE3A}">
  <dimension ref="A1:C10"/>
  <sheetViews>
    <sheetView workbookViewId="0"/>
  </sheetViews>
  <sheetFormatPr defaultRowHeight="14.5"/>
  <cols>
    <col min="1" max="1" width="11.7265625" bestFit="1" customWidth="1"/>
    <col min="2" max="2" width="9.7265625" bestFit="1" customWidth="1"/>
  </cols>
  <sheetData>
    <row r="1" spans="1:3">
      <c r="A1" t="s">
        <v>22</v>
      </c>
      <c r="B1" t="s">
        <v>23</v>
      </c>
    </row>
    <row r="2" spans="1:3">
      <c r="A2">
        <v>0</v>
      </c>
      <c r="B2">
        <v>0.2</v>
      </c>
      <c r="C2">
        <f>B2*A2</f>
        <v>0</v>
      </c>
    </row>
    <row r="3" spans="1:3">
      <c r="A3">
        <v>1</v>
      </c>
      <c r="B3">
        <v>0.18</v>
      </c>
      <c r="C3">
        <f t="shared" ref="C3:C10" si="0">B3*A3</f>
        <v>0.18</v>
      </c>
    </row>
    <row r="4" spans="1:3">
      <c r="A4">
        <v>2</v>
      </c>
      <c r="B4">
        <v>0.16</v>
      </c>
      <c r="C4">
        <f t="shared" si="0"/>
        <v>0.32</v>
      </c>
    </row>
    <row r="5" spans="1:3">
      <c r="A5">
        <v>3</v>
      </c>
      <c r="B5">
        <v>0.12</v>
      </c>
      <c r="C5">
        <f t="shared" si="0"/>
        <v>0.36</v>
      </c>
    </row>
    <row r="6" spans="1:3">
      <c r="A6">
        <v>4</v>
      </c>
      <c r="B6">
        <v>0.1</v>
      </c>
      <c r="C6">
        <f t="shared" si="0"/>
        <v>0.4</v>
      </c>
    </row>
    <row r="7" spans="1:3">
      <c r="A7">
        <v>5</v>
      </c>
      <c r="B7">
        <v>0.09</v>
      </c>
      <c r="C7">
        <f t="shared" si="0"/>
        <v>0.44999999999999996</v>
      </c>
    </row>
    <row r="8" spans="1:3">
      <c r="A8">
        <v>6</v>
      </c>
      <c r="B8">
        <v>0.08</v>
      </c>
      <c r="C8">
        <f t="shared" si="0"/>
        <v>0.48</v>
      </c>
    </row>
    <row r="9" spans="1:3">
      <c r="A9">
        <v>7</v>
      </c>
      <c r="B9">
        <v>0.04</v>
      </c>
      <c r="C9">
        <f t="shared" si="0"/>
        <v>0.28000000000000003</v>
      </c>
    </row>
    <row r="10" spans="1:3">
      <c r="A10">
        <v>8</v>
      </c>
      <c r="B10">
        <v>0.03</v>
      </c>
      <c r="C10">
        <f t="shared" si="0"/>
        <v>0.24</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FEB45A-71EC-4153-8C25-4A0FE9F4865E}">
  <dimension ref="A1"/>
  <sheetViews>
    <sheetView workbookViewId="0">
      <selection activeCell="A3" sqref="A3"/>
    </sheetView>
  </sheetViews>
  <sheetFormatPr defaultRowHeight="14.5"/>
  <sheetData>
    <row r="1" spans="1:1">
      <c r="A1" s="8" t="s">
        <v>312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74BC72-AB96-48F6-B6AC-C384070D3160}">
  <dimension ref="A1:O62"/>
  <sheetViews>
    <sheetView topLeftCell="A52" zoomScale="86" workbookViewId="0">
      <selection activeCell="K25" sqref="K25"/>
    </sheetView>
  </sheetViews>
  <sheetFormatPr defaultRowHeight="14.5"/>
  <cols>
    <col min="1" max="1" width="2.26953125" bestFit="1" customWidth="1"/>
    <col min="2" max="2" width="8.1796875" bestFit="1" customWidth="1"/>
    <col min="3" max="3" width="16.54296875" bestFit="1" customWidth="1"/>
    <col min="4" max="4" width="2.453125" bestFit="1" customWidth="1"/>
    <col min="5" max="5" width="8.1796875" bestFit="1" customWidth="1"/>
    <col min="6" max="6" width="16.54296875" bestFit="1" customWidth="1"/>
    <col min="13" max="13" width="12.36328125" bestFit="1" customWidth="1"/>
  </cols>
  <sheetData>
    <row r="1" spans="1:11">
      <c r="K1" t="s">
        <v>304</v>
      </c>
    </row>
    <row r="2" spans="1:11">
      <c r="K2">
        <v>72</v>
      </c>
    </row>
    <row r="3" spans="1:11">
      <c r="K3">
        <v>144</v>
      </c>
    </row>
    <row r="4" spans="1:11">
      <c r="K4">
        <v>48</v>
      </c>
    </row>
    <row r="5" spans="1:11">
      <c r="K5">
        <v>72</v>
      </c>
    </row>
    <row r="6" spans="1:11">
      <c r="G6" t="s">
        <v>318</v>
      </c>
      <c r="K6">
        <v>36</v>
      </c>
    </row>
    <row r="7" spans="1:11">
      <c r="G7" t="s">
        <v>32</v>
      </c>
      <c r="H7" t="s">
        <v>315</v>
      </c>
      <c r="I7" s="2" t="s">
        <v>316</v>
      </c>
      <c r="J7" s="2" t="s">
        <v>317</v>
      </c>
      <c r="K7">
        <v>360</v>
      </c>
    </row>
    <row r="8" spans="1:11">
      <c r="K8">
        <v>44</v>
      </c>
    </row>
    <row r="9" spans="1:11">
      <c r="K9">
        <v>30</v>
      </c>
    </row>
    <row r="10" spans="1:11">
      <c r="K10">
        <v>432</v>
      </c>
    </row>
    <row r="11" spans="1:11">
      <c r="K11">
        <v>24</v>
      </c>
    </row>
    <row r="12" spans="1:11">
      <c r="K12">
        <v>288</v>
      </c>
    </row>
    <row r="13" spans="1:11">
      <c r="K13">
        <v>144</v>
      </c>
    </row>
    <row r="14" spans="1:11">
      <c r="A14" t="s">
        <v>300</v>
      </c>
      <c r="K14">
        <v>144</v>
      </c>
    </row>
    <row r="15" spans="1:11">
      <c r="A15" t="s">
        <v>301</v>
      </c>
      <c r="K15">
        <v>240</v>
      </c>
    </row>
    <row r="16" spans="1:11">
      <c r="K16">
        <v>432</v>
      </c>
    </row>
    <row r="17" spans="1:15">
      <c r="K17">
        <v>144</v>
      </c>
    </row>
    <row r="18" spans="1:15">
      <c r="K18">
        <v>144</v>
      </c>
    </row>
    <row r="19" spans="1:15">
      <c r="K19">
        <v>144</v>
      </c>
    </row>
    <row r="20" spans="1:15">
      <c r="K20">
        <v>576</v>
      </c>
    </row>
    <row r="21" spans="1:15">
      <c r="K21">
        <v>216</v>
      </c>
    </row>
    <row r="22" spans="1:15">
      <c r="K22">
        <v>72</v>
      </c>
    </row>
    <row r="23" spans="1:15">
      <c r="K23">
        <v>72</v>
      </c>
    </row>
    <row r="24" spans="1:15">
      <c r="K24">
        <v>144</v>
      </c>
    </row>
    <row r="25" spans="1:15">
      <c r="K25">
        <v>288</v>
      </c>
    </row>
    <row r="26" spans="1:15">
      <c r="K26">
        <v>144</v>
      </c>
      <c r="M26">
        <f>139/SQRT(30)</f>
        <v>25.377811831072698</v>
      </c>
    </row>
    <row r="27" spans="1:15">
      <c r="K27">
        <v>36</v>
      </c>
    </row>
    <row r="28" spans="1:15">
      <c r="K28">
        <v>288</v>
      </c>
      <c r="M28">
        <f>(190-144)/25</f>
        <v>1.84</v>
      </c>
    </row>
    <row r="29" spans="1:15">
      <c r="K29">
        <v>48</v>
      </c>
      <c r="M29">
        <v>190</v>
      </c>
    </row>
    <row r="30" spans="1:15">
      <c r="B30" s="8" t="s">
        <v>309</v>
      </c>
      <c r="K30">
        <v>288</v>
      </c>
    </row>
    <row r="31" spans="1:15">
      <c r="K31">
        <v>144</v>
      </c>
      <c r="M31">
        <f>AVERAGE(K2:K31)</f>
        <v>175.26666666666668</v>
      </c>
      <c r="N31" t="s">
        <v>305</v>
      </c>
      <c r="O31" s="8" t="s">
        <v>306</v>
      </c>
    </row>
    <row r="32" spans="1:15" ht="20">
      <c r="A32" s="47" t="s">
        <v>225</v>
      </c>
      <c r="B32" s="35" t="s">
        <v>302</v>
      </c>
      <c r="C32" s="8" t="s">
        <v>308</v>
      </c>
      <c r="D32" s="47" t="s">
        <v>248</v>
      </c>
      <c r="E32" s="35" t="s">
        <v>302</v>
      </c>
      <c r="F32" t="s">
        <v>307</v>
      </c>
      <c r="K32" s="42"/>
      <c r="M32">
        <f>_xlfn.STDEV.S('[1]InternetMobileTime '!A2:A31)</f>
        <v>139.83683431015257</v>
      </c>
      <c r="N32" t="s">
        <v>121</v>
      </c>
    </row>
    <row r="33" spans="1:13">
      <c r="A33" s="47"/>
      <c r="B33" s="36" t="s">
        <v>224</v>
      </c>
      <c r="C33" s="8" t="s">
        <v>303</v>
      </c>
      <c r="D33" s="47"/>
      <c r="E33" s="36" t="s">
        <v>224</v>
      </c>
      <c r="K33" s="42"/>
    </row>
    <row r="34" spans="1:13">
      <c r="K34" s="42"/>
      <c r="M34">
        <v>1.22</v>
      </c>
    </row>
    <row r="35" spans="1:13">
      <c r="K35" s="42"/>
      <c r="M35">
        <f>TDIST(1.22,29,2)</f>
        <v>0.23229367525336628</v>
      </c>
    </row>
    <row r="36" spans="1:13">
      <c r="B36" s="8" t="s">
        <v>310</v>
      </c>
      <c r="K36" s="42"/>
    </row>
    <row r="37" spans="1:13">
      <c r="B37" s="8" t="s">
        <v>221</v>
      </c>
      <c r="C37" t="s">
        <v>222</v>
      </c>
      <c r="K37" s="42"/>
    </row>
    <row r="38" spans="1:13">
      <c r="K38" s="42"/>
    </row>
    <row r="39" spans="1:13" ht="20.5">
      <c r="B39" s="47" t="s">
        <v>225</v>
      </c>
      <c r="C39" s="35" t="s">
        <v>223</v>
      </c>
      <c r="K39" s="42"/>
    </row>
    <row r="40" spans="1:13">
      <c r="B40" s="47"/>
      <c r="C40" s="36" t="s">
        <v>224</v>
      </c>
    </row>
    <row r="50" spans="2:4">
      <c r="B50" s="8" t="s">
        <v>311</v>
      </c>
    </row>
    <row r="61" spans="2:4" ht="18.5">
      <c r="C61" s="8" t="s">
        <v>226</v>
      </c>
      <c r="D61" s="35" t="s">
        <v>227</v>
      </c>
    </row>
    <row r="62" spans="2:4" ht="16.5">
      <c r="D62" s="36" t="s">
        <v>228</v>
      </c>
    </row>
  </sheetData>
  <mergeCells count="3">
    <mergeCell ref="A32:A33"/>
    <mergeCell ref="D32:D33"/>
    <mergeCell ref="B39:B40"/>
  </mergeCells>
  <pageMargins left="0.7" right="0.7" top="0.75" bottom="0.75" header="0.3" footer="0.3"/>
  <pageSetup orientation="portrait" horizontalDpi="90" verticalDpi="9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6018A8-F5B5-417F-8FC3-31135D1525EB}">
  <dimension ref="A1:C134"/>
  <sheetViews>
    <sheetView topLeftCell="A24" zoomScale="106" workbookViewId="0">
      <selection activeCell="K25" sqref="K25"/>
    </sheetView>
  </sheetViews>
  <sheetFormatPr defaultRowHeight="14.5"/>
  <sheetData>
    <row r="1" spans="1:1">
      <c r="A1" t="s">
        <v>251</v>
      </c>
    </row>
    <row r="2" spans="1:1">
      <c r="A2" t="s">
        <v>249</v>
      </c>
    </row>
    <row r="17" spans="1:1">
      <c r="A17" t="s">
        <v>250</v>
      </c>
    </row>
    <row r="19" spans="1:1">
      <c r="A19" t="s">
        <v>252</v>
      </c>
    </row>
    <row r="20" spans="1:1">
      <c r="A20" t="s">
        <v>253</v>
      </c>
    </row>
    <row r="22" spans="1:1">
      <c r="A22" t="s">
        <v>254</v>
      </c>
    </row>
    <row r="23" spans="1:1">
      <c r="A23" t="s">
        <v>255</v>
      </c>
    </row>
    <row r="24" spans="1:1">
      <c r="A24" t="s">
        <v>256</v>
      </c>
    </row>
    <row r="25" spans="1:1">
      <c r="A25" t="s">
        <v>257</v>
      </c>
    </row>
    <row r="27" spans="1:1">
      <c r="A27" t="s">
        <v>258</v>
      </c>
    </row>
    <row r="30" spans="1:1">
      <c r="A30" t="s">
        <v>259</v>
      </c>
    </row>
    <row r="31" spans="1:1">
      <c r="A31" t="s">
        <v>260</v>
      </c>
    </row>
    <row r="32" spans="1:1">
      <c r="A32" t="s">
        <v>261</v>
      </c>
    </row>
    <row r="33" spans="1:1">
      <c r="A33" t="s">
        <v>262</v>
      </c>
    </row>
    <row r="35" spans="1:1">
      <c r="A35" t="s">
        <v>263</v>
      </c>
    </row>
    <row r="36" spans="1:1">
      <c r="A36" t="s">
        <v>264</v>
      </c>
    </row>
    <row r="37" spans="1:1">
      <c r="A37" t="s">
        <v>265</v>
      </c>
    </row>
    <row r="38" spans="1:1">
      <c r="A38" t="s">
        <v>266</v>
      </c>
    </row>
    <row r="39" spans="1:1">
      <c r="A39" t="s">
        <v>267</v>
      </c>
    </row>
    <row r="40" spans="1:1">
      <c r="A40" s="8" t="s">
        <v>275</v>
      </c>
    </row>
    <row r="41" spans="1:1">
      <c r="A41" t="s">
        <v>268</v>
      </c>
    </row>
    <row r="50" spans="1:2">
      <c r="A50" t="s">
        <v>269</v>
      </c>
    </row>
    <row r="51" spans="1:2">
      <c r="A51" t="s">
        <v>270</v>
      </c>
    </row>
    <row r="52" spans="1:2">
      <c r="A52" t="s">
        <v>271</v>
      </c>
    </row>
    <row r="53" spans="1:2">
      <c r="A53" t="s">
        <v>272</v>
      </c>
    </row>
    <row r="54" spans="1:2">
      <c r="A54" t="s">
        <v>273</v>
      </c>
    </row>
    <row r="55" spans="1:2">
      <c r="A55" t="s">
        <v>274</v>
      </c>
    </row>
    <row r="56" spans="1:2">
      <c r="A56" s="40" t="s">
        <v>276</v>
      </c>
    </row>
    <row r="57" spans="1:2">
      <c r="A57" s="40" t="s">
        <v>277</v>
      </c>
    </row>
    <row r="60" spans="1:2">
      <c r="A60" s="8" t="s">
        <v>284</v>
      </c>
    </row>
    <row r="61" spans="1:2">
      <c r="A61" s="8" t="s">
        <v>278</v>
      </c>
    </row>
    <row r="62" spans="1:2">
      <c r="A62" t="s">
        <v>279</v>
      </c>
    </row>
    <row r="63" spans="1:2" ht="18">
      <c r="A63" s="41" t="s">
        <v>281</v>
      </c>
      <c r="B63" s="28" t="s">
        <v>282</v>
      </c>
    </row>
    <row r="64" spans="1:2" ht="18.5">
      <c r="A64" s="41" t="s">
        <v>280</v>
      </c>
      <c r="B64" s="28" t="s">
        <v>283</v>
      </c>
    </row>
    <row r="94" spans="1:1">
      <c r="A94" t="s">
        <v>285</v>
      </c>
    </row>
    <row r="98" spans="1:2">
      <c r="A98" s="8" t="s">
        <v>287</v>
      </c>
      <c r="B98" t="s">
        <v>286</v>
      </c>
    </row>
    <row r="99" spans="1:2">
      <c r="A99" t="s">
        <v>288</v>
      </c>
    </row>
    <row r="100" spans="1:2">
      <c r="A100" t="s">
        <v>289</v>
      </c>
    </row>
    <row r="101" spans="1:2">
      <c r="A101" s="8" t="s">
        <v>290</v>
      </c>
    </row>
    <row r="103" spans="1:2">
      <c r="A103" t="s">
        <v>291</v>
      </c>
    </row>
    <row r="104" spans="1:2" ht="18" customHeight="1">
      <c r="A104" t="s">
        <v>292</v>
      </c>
    </row>
    <row r="105" spans="1:2">
      <c r="A105" t="s">
        <v>293</v>
      </c>
    </row>
    <row r="134" spans="2:3">
      <c r="B134" s="8" t="s">
        <v>295</v>
      </c>
      <c r="C134" t="s">
        <v>294</v>
      </c>
    </row>
  </sheetData>
  <hyperlinks>
    <hyperlink ref="A56" r:id="rId1" location=":~:text=Understanding%20Type%201%20errors&amp;text=Simply%20put%2C%20type%201%20errors,though%20there%20isn't%20one.&amp;text=Type%201%20errors%20have%20a,of%20confidence%20that%20you%20set." xr:uid="{D36BA454-538C-478A-AD58-FD7EFFC9C37D}"/>
    <hyperlink ref="A57" r:id="rId2" xr:uid="{051E1BFD-160F-43A1-A3CF-BF913D6B2ABD}"/>
  </hyperlinks>
  <pageMargins left="0.7" right="0.7" top="0.75" bottom="0.75" header="0.3" footer="0.3"/>
  <pageSetup orientation="portrait" horizontalDpi="90" verticalDpi="90"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9029A-0136-4D97-BBFF-C4CD891F5DD0}">
  <dimension ref="A1:L169"/>
  <sheetViews>
    <sheetView topLeftCell="A31" zoomScale="96" workbookViewId="0">
      <selection activeCell="B40" sqref="B40"/>
    </sheetView>
  </sheetViews>
  <sheetFormatPr defaultRowHeight="14.5"/>
  <cols>
    <col min="1" max="1" width="23.36328125" bestFit="1" customWidth="1"/>
    <col min="2" max="2" width="13.90625" customWidth="1"/>
    <col min="3" max="3" width="21.08984375" customWidth="1"/>
    <col min="4" max="4" width="21.6328125" customWidth="1"/>
  </cols>
  <sheetData>
    <row r="1" spans="1:11" ht="15.5">
      <c r="A1" s="29" t="s">
        <v>181</v>
      </c>
      <c r="B1" t="s">
        <v>182</v>
      </c>
    </row>
    <row r="2" spans="1:11">
      <c r="A2" t="s">
        <v>149</v>
      </c>
    </row>
    <row r="3" spans="1:11">
      <c r="A3" t="s">
        <v>150</v>
      </c>
    </row>
    <row r="4" spans="1:11">
      <c r="K4" t="s">
        <v>314</v>
      </c>
    </row>
    <row r="5" spans="1:11">
      <c r="A5" s="8" t="s">
        <v>147</v>
      </c>
    </row>
    <row r="6" spans="1:11">
      <c r="A6" s="8" t="s">
        <v>148</v>
      </c>
    </row>
    <row r="7" spans="1:11">
      <c r="A7" t="s">
        <v>143</v>
      </c>
    </row>
    <row r="9" spans="1:11" ht="18.5">
      <c r="A9" s="8" t="s">
        <v>144</v>
      </c>
      <c r="B9" s="29" t="s">
        <v>171</v>
      </c>
      <c r="C9" s="28" t="s">
        <v>167</v>
      </c>
    </row>
    <row r="10" spans="1:11" ht="18.5">
      <c r="B10" s="29" t="s">
        <v>162</v>
      </c>
      <c r="C10" s="28" t="s">
        <v>168</v>
      </c>
    </row>
    <row r="18" spans="1:3" ht="18.5">
      <c r="A18" s="8" t="s">
        <v>146</v>
      </c>
      <c r="B18" s="29" t="s">
        <v>163</v>
      </c>
      <c r="C18" s="28" t="s">
        <v>164</v>
      </c>
    </row>
    <row r="19" spans="1:3" ht="18.5">
      <c r="B19" s="29" t="s">
        <v>162</v>
      </c>
      <c r="C19" s="28" t="s">
        <v>165</v>
      </c>
    </row>
    <row r="26" spans="1:3" ht="18.5">
      <c r="A26" s="8" t="s">
        <v>145</v>
      </c>
      <c r="B26" s="29" t="s">
        <v>163</v>
      </c>
      <c r="C26" s="28" t="s">
        <v>166</v>
      </c>
    </row>
    <row r="27" spans="1:3" ht="18.5">
      <c r="B27" s="29" t="s">
        <v>162</v>
      </c>
      <c r="C27" s="28" t="s">
        <v>161</v>
      </c>
    </row>
    <row r="29" spans="1:3">
      <c r="C29" s="5">
        <v>0.05</v>
      </c>
    </row>
    <row r="30" spans="1:3">
      <c r="C30">
        <f>C29/2</f>
        <v>2.5000000000000001E-2</v>
      </c>
    </row>
    <row r="31" spans="1:3">
      <c r="C31">
        <f>1-C30</f>
        <v>0.97499999999999998</v>
      </c>
    </row>
    <row r="32" spans="1:3">
      <c r="C32" s="15" t="s">
        <v>313</v>
      </c>
    </row>
    <row r="36" spans="1:12">
      <c r="A36" s="8" t="s">
        <v>151</v>
      </c>
      <c r="B36" t="s">
        <v>154</v>
      </c>
    </row>
    <row r="37" spans="1:12">
      <c r="B37" t="s">
        <v>152</v>
      </c>
    </row>
    <row r="38" spans="1:12">
      <c r="B38" t="s">
        <v>153</v>
      </c>
    </row>
    <row r="40" spans="1:12">
      <c r="A40" t="s">
        <v>155</v>
      </c>
      <c r="B40" t="s">
        <v>296</v>
      </c>
    </row>
    <row r="41" spans="1:12">
      <c r="B41" t="s">
        <v>157</v>
      </c>
    </row>
    <row r="42" spans="1:12" ht="20.5">
      <c r="B42" s="23" t="s">
        <v>32</v>
      </c>
      <c r="C42" s="24">
        <v>30.2</v>
      </c>
      <c r="D42" s="8"/>
      <c r="E42" s="25" t="s">
        <v>158</v>
      </c>
      <c r="F42" s="26">
        <v>137</v>
      </c>
      <c r="G42" s="8"/>
      <c r="H42" s="27" t="s">
        <v>156</v>
      </c>
      <c r="I42" s="26">
        <v>150</v>
      </c>
      <c r="K42" s="25" t="s">
        <v>135</v>
      </c>
      <c r="L42">
        <v>40</v>
      </c>
    </row>
    <row r="43" spans="1:12">
      <c r="B43" s="8" t="s">
        <v>159</v>
      </c>
      <c r="E43" s="8" t="s">
        <v>120</v>
      </c>
      <c r="H43" s="8" t="s">
        <v>26</v>
      </c>
    </row>
    <row r="45" spans="1:12" ht="18.5">
      <c r="A45" t="s">
        <v>169</v>
      </c>
      <c r="B45" s="29" t="s">
        <v>163</v>
      </c>
      <c r="C45" s="28" t="s">
        <v>160</v>
      </c>
      <c r="D45" t="s">
        <v>200</v>
      </c>
    </row>
    <row r="46" spans="1:12" ht="18.5">
      <c r="A46" t="s">
        <v>170</v>
      </c>
      <c r="B46" s="29" t="s">
        <v>162</v>
      </c>
      <c r="C46" s="28" t="s">
        <v>161</v>
      </c>
      <c r="D46" t="s">
        <v>172</v>
      </c>
    </row>
    <row r="47" spans="1:12">
      <c r="D47" t="s">
        <v>173</v>
      </c>
    </row>
    <row r="48" spans="1:12">
      <c r="A48" s="8" t="s">
        <v>299</v>
      </c>
      <c r="B48" s="8" t="s">
        <v>297</v>
      </c>
      <c r="C48" t="s">
        <v>298</v>
      </c>
    </row>
    <row r="50" spans="1:4" ht="15.5">
      <c r="A50" s="29" t="s">
        <v>174</v>
      </c>
      <c r="B50" t="s">
        <v>175</v>
      </c>
    </row>
    <row r="52" spans="1:4" ht="18.5">
      <c r="A52" t="s">
        <v>176</v>
      </c>
      <c r="B52" s="29" t="s">
        <v>163</v>
      </c>
      <c r="C52" s="28" t="s">
        <v>160</v>
      </c>
    </row>
    <row r="53" spans="1:4" ht="18.5">
      <c r="A53" t="s">
        <v>176</v>
      </c>
      <c r="B53" s="29" t="s">
        <v>162</v>
      </c>
      <c r="C53" s="28" t="s">
        <v>161</v>
      </c>
    </row>
    <row r="55" spans="1:4" ht="22.5">
      <c r="B55" s="8" t="s">
        <v>177</v>
      </c>
      <c r="C55" s="14" t="s">
        <v>178</v>
      </c>
    </row>
    <row r="57" spans="1:4">
      <c r="A57" s="8" t="s">
        <v>179</v>
      </c>
    </row>
    <row r="58" spans="1:4" ht="16.5">
      <c r="A58" t="s">
        <v>180</v>
      </c>
    </row>
    <row r="61" spans="1:4" ht="15.5">
      <c r="A61" s="29" t="s">
        <v>203</v>
      </c>
      <c r="B61" t="s">
        <v>183</v>
      </c>
    </row>
    <row r="63" spans="1:4" ht="18">
      <c r="A63" s="8" t="s">
        <v>184</v>
      </c>
      <c r="B63" t="s">
        <v>185</v>
      </c>
      <c r="C63" s="8" t="s">
        <v>199</v>
      </c>
      <c r="D63" s="23" t="s">
        <v>186</v>
      </c>
    </row>
    <row r="64" spans="1:4" ht="18">
      <c r="A64" s="8" t="s">
        <v>187</v>
      </c>
      <c r="B64" t="s">
        <v>188</v>
      </c>
      <c r="C64" s="8" t="s">
        <v>193</v>
      </c>
      <c r="D64" s="23" t="s">
        <v>189</v>
      </c>
    </row>
    <row r="65" spans="1:4" ht="43" customHeight="1">
      <c r="A65" s="29" t="s">
        <v>190</v>
      </c>
      <c r="B65" s="14" t="s">
        <v>192</v>
      </c>
      <c r="C65" s="30" t="s">
        <v>194</v>
      </c>
      <c r="D65" s="23" t="s">
        <v>191</v>
      </c>
    </row>
    <row r="76" spans="1:4">
      <c r="A76" t="s">
        <v>195</v>
      </c>
    </row>
    <row r="77" spans="1:4">
      <c r="A77" s="8" t="s">
        <v>196</v>
      </c>
      <c r="B77" t="s">
        <v>197</v>
      </c>
    </row>
    <row r="78" spans="1:4">
      <c r="B78" t="s">
        <v>198</v>
      </c>
    </row>
    <row r="83" spans="1:3" ht="21">
      <c r="A83" s="29" t="s">
        <v>213</v>
      </c>
      <c r="B83" t="s">
        <v>210</v>
      </c>
    </row>
    <row r="85" spans="1:3" ht="18.5">
      <c r="A85" s="8" t="s">
        <v>145</v>
      </c>
      <c r="B85" s="29" t="s">
        <v>163</v>
      </c>
      <c r="C85" s="28" t="s">
        <v>201</v>
      </c>
    </row>
    <row r="86" spans="1:3" ht="22.5">
      <c r="B86" s="29" t="s">
        <v>162</v>
      </c>
      <c r="C86" s="28" t="s">
        <v>202</v>
      </c>
    </row>
    <row r="96" spans="1:3">
      <c r="A96" s="8" t="s">
        <v>212</v>
      </c>
    </row>
    <row r="97" spans="1:1">
      <c r="A97" s="8" t="s">
        <v>207</v>
      </c>
    </row>
    <row r="98" spans="1:1">
      <c r="A98" s="8" t="s">
        <v>208</v>
      </c>
    </row>
    <row r="99" spans="1:1">
      <c r="A99" s="8" t="s">
        <v>209</v>
      </c>
    </row>
    <row r="101" spans="1:1" ht="15.5">
      <c r="A101" s="22" t="s">
        <v>204</v>
      </c>
    </row>
    <row r="102" spans="1:1">
      <c r="A102" t="s">
        <v>205</v>
      </c>
    </row>
    <row r="103" spans="1:1">
      <c r="A103" t="s">
        <v>206</v>
      </c>
    </row>
    <row r="111" spans="1:1">
      <c r="A111" s="8" t="s">
        <v>215</v>
      </c>
    </row>
    <row r="130" spans="1:10">
      <c r="A130" s="8" t="s">
        <v>214</v>
      </c>
      <c r="D130">
        <v>145</v>
      </c>
    </row>
    <row r="131" spans="1:10" ht="20.5">
      <c r="A131" s="23" t="s">
        <v>32</v>
      </c>
      <c r="B131" s="24">
        <v>30.2</v>
      </c>
      <c r="C131" s="33" t="s">
        <v>158</v>
      </c>
      <c r="D131" s="32">
        <v>137</v>
      </c>
      <c r="E131" s="27" t="s">
        <v>156</v>
      </c>
      <c r="F131" s="31">
        <v>150</v>
      </c>
      <c r="G131" s="25" t="s">
        <v>135</v>
      </c>
      <c r="H131">
        <v>40</v>
      </c>
    </row>
    <row r="132" spans="1:10">
      <c r="A132" s="48" t="s">
        <v>159</v>
      </c>
      <c r="B132" s="48"/>
      <c r="C132" s="48" t="s">
        <v>120</v>
      </c>
      <c r="D132" s="48"/>
      <c r="E132" s="48" t="s">
        <v>26</v>
      </c>
      <c r="F132" s="48"/>
      <c r="G132" s="48" t="s">
        <v>211</v>
      </c>
      <c r="H132" s="48"/>
    </row>
    <row r="137" spans="1:10">
      <c r="J137" s="43" t="s">
        <v>319</v>
      </c>
    </row>
    <row r="149" spans="1:10" ht="15.5">
      <c r="A149" s="29" t="s">
        <v>216</v>
      </c>
      <c r="B149" s="22" t="s">
        <v>217</v>
      </c>
    </row>
    <row r="154" spans="1:10">
      <c r="J154" s="34"/>
    </row>
    <row r="160" spans="1:10">
      <c r="A160" s="8" t="s">
        <v>218</v>
      </c>
    </row>
    <row r="161" spans="1:5">
      <c r="A161" t="s">
        <v>220</v>
      </c>
    </row>
    <row r="162" spans="1:5">
      <c r="A162" t="s">
        <v>219</v>
      </c>
      <c r="E162" s="34"/>
    </row>
    <row r="166" spans="1:5">
      <c r="C166" s="44" t="s">
        <v>189</v>
      </c>
    </row>
    <row r="169" spans="1:5" ht="20.5" customHeight="1"/>
  </sheetData>
  <mergeCells count="4">
    <mergeCell ref="C132:D132"/>
    <mergeCell ref="A132:B132"/>
    <mergeCell ref="E132:F132"/>
    <mergeCell ref="G132:H132"/>
  </mergeCells>
  <pageMargins left="0.7" right="0.7" top="0.75" bottom="0.75" header="0.3" footer="0.3"/>
  <pageSetup orientation="portrait" horizontalDpi="90" verticalDpi="9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2DB206-20E1-46C1-AF36-7AB1200DEDB5}">
  <dimension ref="A1:J98"/>
  <sheetViews>
    <sheetView topLeftCell="A58" zoomScaleNormal="100" workbookViewId="0">
      <selection activeCell="B22" sqref="B22"/>
    </sheetView>
  </sheetViews>
  <sheetFormatPr defaultRowHeight="14.5"/>
  <cols>
    <col min="1" max="1" width="19.81640625" bestFit="1" customWidth="1"/>
    <col min="2" max="2" width="43.36328125" bestFit="1" customWidth="1"/>
    <col min="3" max="3" width="19.6328125" customWidth="1"/>
    <col min="4" max="4" width="13.1796875" customWidth="1"/>
    <col min="5" max="5" width="54" customWidth="1"/>
    <col min="9" max="9" width="9.453125" bestFit="1" customWidth="1"/>
    <col min="10" max="10" width="9.54296875" bestFit="1" customWidth="1"/>
  </cols>
  <sheetData>
    <row r="1" spans="1:6">
      <c r="B1" t="s">
        <v>28</v>
      </c>
      <c r="F1" t="s">
        <v>30</v>
      </c>
    </row>
    <row r="2" spans="1:6">
      <c r="A2" t="s">
        <v>24</v>
      </c>
      <c r="B2" t="s">
        <v>26</v>
      </c>
      <c r="D2" t="s">
        <v>120</v>
      </c>
      <c r="E2" t="s">
        <v>29</v>
      </c>
      <c r="F2" t="s">
        <v>31</v>
      </c>
    </row>
    <row r="3" spans="1:6">
      <c r="A3" t="s">
        <v>25</v>
      </c>
      <c r="B3" t="s">
        <v>27</v>
      </c>
      <c r="D3" t="s">
        <v>121</v>
      </c>
      <c r="E3" t="s">
        <v>32</v>
      </c>
      <c r="F3" t="s">
        <v>33</v>
      </c>
    </row>
    <row r="6" spans="1:6">
      <c r="A6" s="8" t="s">
        <v>34</v>
      </c>
      <c r="B6" t="s">
        <v>35</v>
      </c>
    </row>
    <row r="7" spans="1:6">
      <c r="A7" s="8" t="s">
        <v>38</v>
      </c>
      <c r="B7" t="s">
        <v>39</v>
      </c>
    </row>
    <row r="9" spans="1:6">
      <c r="A9" s="8" t="s">
        <v>40</v>
      </c>
    </row>
    <row r="11" spans="1:6">
      <c r="A11" s="8" t="s">
        <v>41</v>
      </c>
      <c r="B11" t="s">
        <v>42</v>
      </c>
    </row>
    <row r="12" spans="1:6">
      <c r="B12" t="s">
        <v>43</v>
      </c>
    </row>
    <row r="13" spans="1:6">
      <c r="B13" t="s">
        <v>44</v>
      </c>
      <c r="C13" t="s">
        <v>122</v>
      </c>
      <c r="D13" t="s">
        <v>124</v>
      </c>
    </row>
    <row r="14" spans="1:6">
      <c r="B14" s="1" t="s">
        <v>45</v>
      </c>
      <c r="C14" s="1" t="s">
        <v>123</v>
      </c>
      <c r="D14" t="s">
        <v>46</v>
      </c>
      <c r="E14" t="s">
        <v>126</v>
      </c>
      <c r="F14" t="s">
        <v>125</v>
      </c>
    </row>
    <row r="17" spans="1:6">
      <c r="A17" s="8" t="s">
        <v>47</v>
      </c>
      <c r="B17" t="s">
        <v>48</v>
      </c>
    </row>
    <row r="20" spans="1:6">
      <c r="A20" s="8" t="s">
        <v>49</v>
      </c>
      <c r="B20" t="s">
        <v>55</v>
      </c>
      <c r="C20" t="s">
        <v>50</v>
      </c>
    </row>
    <row r="21" spans="1:6">
      <c r="C21" t="s">
        <v>52</v>
      </c>
    </row>
    <row r="23" spans="1:6">
      <c r="B23" t="s">
        <v>127</v>
      </c>
      <c r="C23" s="49" t="s">
        <v>51</v>
      </c>
      <c r="D23">
        <v>1</v>
      </c>
      <c r="E23" t="s">
        <v>54</v>
      </c>
    </row>
    <row r="24" spans="1:6">
      <c r="C24" s="49"/>
      <c r="D24">
        <v>0</v>
      </c>
      <c r="E24" t="s">
        <v>53</v>
      </c>
    </row>
    <row r="26" spans="1:6">
      <c r="A26" s="8" t="s">
        <v>56</v>
      </c>
      <c r="B26" t="s">
        <v>57</v>
      </c>
      <c r="C26" t="s">
        <v>58</v>
      </c>
    </row>
    <row r="28" spans="1:6">
      <c r="A28" s="8" t="s">
        <v>63</v>
      </c>
      <c r="B28" s="1" t="s">
        <v>59</v>
      </c>
      <c r="C28" t="s">
        <v>61</v>
      </c>
      <c r="D28">
        <v>1</v>
      </c>
      <c r="E28" s="12" t="s">
        <v>62</v>
      </c>
      <c r="F28" s="5">
        <v>0.5</v>
      </c>
    </row>
    <row r="29" spans="1:6">
      <c r="B29" s="1" t="s">
        <v>60</v>
      </c>
      <c r="D29">
        <v>2</v>
      </c>
    </row>
    <row r="31" spans="1:6">
      <c r="A31" s="8" t="s">
        <v>64</v>
      </c>
      <c r="B31" t="s">
        <v>66</v>
      </c>
      <c r="C31">
        <f>1-0.5</f>
        <v>0.5</v>
      </c>
      <c r="D31">
        <f>1-(1/6)</f>
        <v>0.83333333333333337</v>
      </c>
    </row>
    <row r="32" spans="1:6" ht="85" customHeight="1">
      <c r="B32" s="13" t="s">
        <v>65</v>
      </c>
      <c r="C32" s="14" t="s">
        <v>67</v>
      </c>
    </row>
    <row r="35" spans="1:10">
      <c r="A35" s="8" t="s">
        <v>68</v>
      </c>
      <c r="B35" s="8" t="s">
        <v>74</v>
      </c>
      <c r="C35" t="s">
        <v>70</v>
      </c>
      <c r="D35" t="s">
        <v>58</v>
      </c>
      <c r="E35" t="s">
        <v>77</v>
      </c>
    </row>
    <row r="36" spans="1:10">
      <c r="B36" t="s">
        <v>73</v>
      </c>
      <c r="C36" t="s">
        <v>36</v>
      </c>
      <c r="D36">
        <v>0.5</v>
      </c>
    </row>
    <row r="37" spans="1:10">
      <c r="B37" t="s">
        <v>72</v>
      </c>
      <c r="C37" t="s">
        <v>37</v>
      </c>
      <c r="D37" s="15">
        <f>1-D36</f>
        <v>0.5</v>
      </c>
    </row>
    <row r="39" spans="1:10">
      <c r="I39" s="8" t="s">
        <v>83</v>
      </c>
    </row>
    <row r="40" spans="1:10">
      <c r="B40" t="s">
        <v>69</v>
      </c>
      <c r="C40" t="s">
        <v>70</v>
      </c>
      <c r="D40" t="s">
        <v>71</v>
      </c>
      <c r="I40" t="s">
        <v>81</v>
      </c>
      <c r="J40" t="s">
        <v>82</v>
      </c>
    </row>
    <row r="41" spans="1:10">
      <c r="B41" s="8" t="s">
        <v>78</v>
      </c>
      <c r="C41" t="s">
        <v>36</v>
      </c>
      <c r="D41" s="16">
        <f>1/4</f>
        <v>0.25</v>
      </c>
      <c r="E41" t="s">
        <v>80</v>
      </c>
    </row>
    <row r="42" spans="1:10">
      <c r="B42" s="8" t="s">
        <v>79</v>
      </c>
      <c r="C42" t="s">
        <v>37</v>
      </c>
      <c r="D42">
        <f>1/4</f>
        <v>0.25</v>
      </c>
      <c r="E42" t="s">
        <v>80</v>
      </c>
    </row>
    <row r="43" spans="1:10">
      <c r="B43" s="8" t="s">
        <v>128</v>
      </c>
      <c r="C43" s="15" t="s">
        <v>75</v>
      </c>
      <c r="D43" s="12" t="s">
        <v>76</v>
      </c>
      <c r="E43" s="12" t="s">
        <v>84</v>
      </c>
      <c r="F43" t="s">
        <v>129</v>
      </c>
    </row>
    <row r="46" spans="1:10">
      <c r="B46" s="8" t="s">
        <v>87</v>
      </c>
      <c r="C46" t="s">
        <v>70</v>
      </c>
    </row>
    <row r="47" spans="1:10">
      <c r="B47" s="8" t="s">
        <v>85</v>
      </c>
      <c r="C47" t="s">
        <v>36</v>
      </c>
      <c r="D47" s="16"/>
    </row>
    <row r="48" spans="1:10">
      <c r="B48" s="8" t="s">
        <v>86</v>
      </c>
      <c r="C48" t="s">
        <v>37</v>
      </c>
      <c r="E48" s="20"/>
    </row>
    <row r="49" spans="1:5">
      <c r="B49" s="8"/>
      <c r="C49" s="15"/>
      <c r="E49" s="5"/>
    </row>
    <row r="50" spans="1:5">
      <c r="E50" s="5"/>
    </row>
    <row r="53" spans="1:5">
      <c r="A53" s="8" t="s">
        <v>88</v>
      </c>
      <c r="B53" t="s">
        <v>89</v>
      </c>
      <c r="C53" t="s">
        <v>81</v>
      </c>
      <c r="D53" t="s">
        <v>82</v>
      </c>
      <c r="E53" t="s">
        <v>36</v>
      </c>
    </row>
    <row r="54" spans="1:5">
      <c r="C54" t="s">
        <v>37</v>
      </c>
      <c r="D54" t="s">
        <v>37</v>
      </c>
    </row>
    <row r="55" spans="1:5">
      <c r="B55" t="s">
        <v>90</v>
      </c>
      <c r="C55" t="s">
        <v>81</v>
      </c>
    </row>
    <row r="56" spans="1:5">
      <c r="C56" t="s">
        <v>36</v>
      </c>
    </row>
    <row r="58" spans="1:5">
      <c r="B58" t="s">
        <v>91</v>
      </c>
    </row>
    <row r="59" spans="1:5">
      <c r="B59" t="s">
        <v>92</v>
      </c>
      <c r="C59">
        <v>100</v>
      </c>
    </row>
    <row r="60" spans="1:5">
      <c r="B60" t="s">
        <v>93</v>
      </c>
      <c r="C60">
        <v>40</v>
      </c>
      <c r="D60" t="s">
        <v>130</v>
      </c>
      <c r="E60">
        <v>0.4</v>
      </c>
    </row>
    <row r="61" spans="1:5">
      <c r="B61" t="s">
        <v>94</v>
      </c>
      <c r="C61">
        <v>30</v>
      </c>
      <c r="D61" t="s">
        <v>131</v>
      </c>
      <c r="E61">
        <v>0.3</v>
      </c>
    </row>
    <row r="62" spans="1:5">
      <c r="B62" t="s">
        <v>95</v>
      </c>
      <c r="C62">
        <v>20</v>
      </c>
      <c r="D62" t="s">
        <v>132</v>
      </c>
      <c r="E62">
        <v>0.2</v>
      </c>
    </row>
    <row r="63" spans="1:5">
      <c r="B63" t="s">
        <v>89</v>
      </c>
      <c r="E63" s="5">
        <f>0.2/E60</f>
        <v>0.5</v>
      </c>
    </row>
    <row r="64" spans="1:5">
      <c r="B64" t="s">
        <v>90</v>
      </c>
      <c r="E64" s="5" t="s">
        <v>13</v>
      </c>
    </row>
    <row r="66" spans="1:8">
      <c r="B66" t="s">
        <v>96</v>
      </c>
      <c r="C66" t="s">
        <v>98</v>
      </c>
      <c r="D66" t="s">
        <v>37</v>
      </c>
      <c r="E66" t="s">
        <v>104</v>
      </c>
      <c r="F66">
        <v>0.2</v>
      </c>
      <c r="G66">
        <v>0.4</v>
      </c>
      <c r="H66">
        <f>F66/G66</f>
        <v>0.5</v>
      </c>
    </row>
    <row r="67" spans="1:8">
      <c r="B67" t="s">
        <v>97</v>
      </c>
      <c r="C67" t="s">
        <v>98</v>
      </c>
      <c r="D67" t="s">
        <v>36</v>
      </c>
      <c r="E67" t="s">
        <v>105</v>
      </c>
    </row>
    <row r="69" spans="1:8">
      <c r="B69" t="s">
        <v>99</v>
      </c>
      <c r="C69" t="s">
        <v>81</v>
      </c>
    </row>
    <row r="70" spans="1:8">
      <c r="B70" t="s">
        <v>101</v>
      </c>
      <c r="C70" t="s">
        <v>81</v>
      </c>
    </row>
    <row r="72" spans="1:8">
      <c r="B72" t="s">
        <v>99</v>
      </c>
      <c r="C72" t="s">
        <v>100</v>
      </c>
    </row>
    <row r="74" spans="1:8">
      <c r="A74" s="8" t="s">
        <v>106</v>
      </c>
      <c r="B74" s="1" t="s">
        <v>102</v>
      </c>
      <c r="C74" s="1" t="s">
        <v>103</v>
      </c>
      <c r="D74" s="1" t="s">
        <v>37</v>
      </c>
    </row>
    <row r="76" spans="1:8" ht="151" customHeight="1">
      <c r="B76" t="s">
        <v>107</v>
      </c>
      <c r="E76" s="14" t="s">
        <v>133</v>
      </c>
      <c r="F76" t="s">
        <v>134</v>
      </c>
    </row>
    <row r="78" spans="1:8">
      <c r="A78" s="8" t="s">
        <v>112</v>
      </c>
      <c r="B78" t="s">
        <v>137</v>
      </c>
    </row>
    <row r="79" spans="1:8">
      <c r="A79" s="1" t="s">
        <v>135</v>
      </c>
      <c r="B79" t="s">
        <v>139</v>
      </c>
    </row>
    <row r="80" spans="1:8">
      <c r="A80" s="1" t="s">
        <v>136</v>
      </c>
      <c r="B80" t="s">
        <v>140</v>
      </c>
    </row>
    <row r="81" spans="1:3">
      <c r="A81" t="s">
        <v>138</v>
      </c>
      <c r="B81" t="s">
        <v>141</v>
      </c>
    </row>
    <row r="82" spans="1:3">
      <c r="B82" t="s">
        <v>113</v>
      </c>
    </row>
    <row r="83" spans="1:3">
      <c r="B83" t="s">
        <v>142</v>
      </c>
    </row>
    <row r="87" spans="1:3">
      <c r="A87" s="8" t="s">
        <v>108</v>
      </c>
      <c r="B87" s="8" t="s">
        <v>109</v>
      </c>
      <c r="C87" t="s">
        <v>110</v>
      </c>
    </row>
    <row r="88" spans="1:3">
      <c r="C88" t="s">
        <v>111</v>
      </c>
    </row>
    <row r="98" spans="2:2">
      <c r="B98" s="21"/>
    </row>
  </sheetData>
  <mergeCells count="1">
    <mergeCell ref="C23:C24"/>
  </mergeCells>
  <pageMargins left="0.7" right="0.7" top="0.75" bottom="0.75" header="0.3" footer="0.3"/>
  <pageSetup orientation="portrait" horizontalDpi="90" verticalDpi="9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3B5104-5EFC-411E-8869-58DBCE32B3C4}">
  <dimension ref="A1:C14"/>
  <sheetViews>
    <sheetView workbookViewId="0"/>
  </sheetViews>
  <sheetFormatPr defaultRowHeight="14.5"/>
  <cols>
    <col min="1" max="1" width="31.81640625" bestFit="1" customWidth="1"/>
    <col min="2" max="2" width="12.453125" bestFit="1" customWidth="1"/>
    <col min="3" max="3" width="12" bestFit="1" customWidth="1"/>
  </cols>
  <sheetData>
    <row r="1" spans="1:3">
      <c r="A1" t="s">
        <v>235</v>
      </c>
    </row>
    <row r="2" spans="1:3" ht="15" thickBot="1"/>
    <row r="3" spans="1:3">
      <c r="A3" s="39"/>
      <c r="B3" s="39" t="s">
        <v>230</v>
      </c>
      <c r="C3" s="39" t="s">
        <v>231</v>
      </c>
    </row>
    <row r="4" spans="1:3">
      <c r="A4" s="37" t="s">
        <v>236</v>
      </c>
      <c r="B4" s="37">
        <v>68.033333333333331</v>
      </c>
      <c r="C4" s="37">
        <v>72.033333333333331</v>
      </c>
    </row>
    <row r="5" spans="1:3">
      <c r="A5" s="37" t="s">
        <v>237</v>
      </c>
      <c r="B5" s="37">
        <v>418.4471264367819</v>
      </c>
      <c r="C5" s="37">
        <v>578.99885057471295</v>
      </c>
    </row>
    <row r="6" spans="1:3">
      <c r="A6" s="37" t="s">
        <v>238</v>
      </c>
      <c r="B6" s="37">
        <v>30</v>
      </c>
      <c r="C6" s="37">
        <v>30</v>
      </c>
    </row>
    <row r="7" spans="1:3">
      <c r="A7" s="37" t="s">
        <v>239</v>
      </c>
      <c r="B7" s="37">
        <v>0.81180195652091702</v>
      </c>
      <c r="C7" s="37"/>
    </row>
    <row r="8" spans="1:3">
      <c r="A8" s="37" t="s">
        <v>240</v>
      </c>
      <c r="B8" s="37">
        <v>0</v>
      </c>
      <c r="C8" s="37"/>
    </row>
    <row r="9" spans="1:3">
      <c r="A9" s="37" t="s">
        <v>234</v>
      </c>
      <c r="B9" s="37">
        <v>29</v>
      </c>
      <c r="C9" s="37"/>
    </row>
    <row r="10" spans="1:3">
      <c r="A10" s="37" t="s">
        <v>241</v>
      </c>
      <c r="B10" s="37">
        <v>-1.5559143823544377</v>
      </c>
      <c r="C10" s="37"/>
    </row>
    <row r="11" spans="1:3">
      <c r="A11" s="37" t="s">
        <v>242</v>
      </c>
      <c r="B11" s="37">
        <v>6.5287769806688378E-2</v>
      </c>
      <c r="C11" s="37"/>
    </row>
    <row r="12" spans="1:3">
      <c r="A12" s="37" t="s">
        <v>243</v>
      </c>
      <c r="B12" s="37">
        <v>1.6991270265334986</v>
      </c>
      <c r="C12" s="37"/>
    </row>
    <row r="13" spans="1:3">
      <c r="A13" s="37" t="s">
        <v>244</v>
      </c>
      <c r="B13" s="37">
        <v>0.13057553961337676</v>
      </c>
      <c r="C13" s="37"/>
    </row>
    <row r="14" spans="1:3" ht="15" thickBot="1">
      <c r="A14" s="38" t="s">
        <v>245</v>
      </c>
      <c r="B14" s="38">
        <v>2.0452296421327048</v>
      </c>
      <c r="C14" s="38"/>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CDA596-8811-4F0C-A9D3-55AD2ACC93F1}">
  <dimension ref="A1:I36"/>
  <sheetViews>
    <sheetView topLeftCell="A27" workbookViewId="0"/>
  </sheetViews>
  <sheetFormatPr defaultRowHeight="14.5"/>
  <cols>
    <col min="1" max="1" width="10.81640625" bestFit="1" customWidth="1"/>
    <col min="2" max="2" width="10.6328125" bestFit="1" customWidth="1"/>
    <col min="3" max="3" width="11.453125" bestFit="1" customWidth="1"/>
  </cols>
  <sheetData>
    <row r="1" spans="1:4">
      <c r="A1" t="s">
        <v>229</v>
      </c>
      <c r="B1" t="s">
        <v>230</v>
      </c>
      <c r="C1" t="s">
        <v>231</v>
      </c>
      <c r="D1" t="s">
        <v>232</v>
      </c>
    </row>
    <row r="2" spans="1:4">
      <c r="A2">
        <v>1</v>
      </c>
      <c r="B2">
        <v>57</v>
      </c>
      <c r="C2">
        <v>62</v>
      </c>
      <c r="D2">
        <f>C2-B2</f>
        <v>5</v>
      </c>
    </row>
    <row r="3" spans="1:4">
      <c r="A3">
        <v>2</v>
      </c>
      <c r="B3">
        <v>103</v>
      </c>
      <c r="C3">
        <v>122</v>
      </c>
      <c r="D3">
        <f t="shared" ref="D3:D31" si="0">C3-B3</f>
        <v>19</v>
      </c>
    </row>
    <row r="4" spans="1:4">
      <c r="A4">
        <v>3</v>
      </c>
      <c r="B4">
        <v>59</v>
      </c>
      <c r="C4">
        <v>54</v>
      </c>
      <c r="D4">
        <f t="shared" si="0"/>
        <v>-5</v>
      </c>
    </row>
    <row r="5" spans="1:4">
      <c r="A5">
        <v>4</v>
      </c>
      <c r="B5">
        <v>75</v>
      </c>
      <c r="C5">
        <v>82</v>
      </c>
      <c r="D5">
        <f t="shared" si="0"/>
        <v>7</v>
      </c>
    </row>
    <row r="6" spans="1:4">
      <c r="A6">
        <v>5</v>
      </c>
      <c r="B6">
        <v>84</v>
      </c>
      <c r="C6">
        <v>84</v>
      </c>
      <c r="D6">
        <f t="shared" si="0"/>
        <v>0</v>
      </c>
    </row>
    <row r="7" spans="1:4">
      <c r="A7">
        <v>6</v>
      </c>
      <c r="B7">
        <v>73</v>
      </c>
      <c r="C7">
        <v>86</v>
      </c>
      <c r="D7">
        <f t="shared" si="0"/>
        <v>13</v>
      </c>
    </row>
    <row r="8" spans="1:4">
      <c r="A8">
        <v>7</v>
      </c>
      <c r="B8">
        <v>35</v>
      </c>
      <c r="C8">
        <v>32</v>
      </c>
      <c r="D8">
        <f t="shared" si="0"/>
        <v>-3</v>
      </c>
    </row>
    <row r="9" spans="1:4">
      <c r="A9">
        <v>8</v>
      </c>
      <c r="B9">
        <v>110</v>
      </c>
      <c r="C9">
        <v>104</v>
      </c>
      <c r="D9">
        <f t="shared" si="0"/>
        <v>-6</v>
      </c>
    </row>
    <row r="10" spans="1:4">
      <c r="A10">
        <v>9</v>
      </c>
      <c r="B10">
        <v>44</v>
      </c>
      <c r="C10">
        <v>38</v>
      </c>
      <c r="D10">
        <f t="shared" si="0"/>
        <v>-6</v>
      </c>
    </row>
    <row r="11" spans="1:4">
      <c r="A11">
        <v>10</v>
      </c>
      <c r="B11">
        <v>82</v>
      </c>
      <c r="C11">
        <v>107</v>
      </c>
      <c r="D11">
        <f t="shared" si="0"/>
        <v>25</v>
      </c>
    </row>
    <row r="12" spans="1:4">
      <c r="A12">
        <v>11</v>
      </c>
      <c r="B12">
        <v>67</v>
      </c>
      <c r="C12">
        <v>84</v>
      </c>
      <c r="D12">
        <f t="shared" si="0"/>
        <v>17</v>
      </c>
    </row>
    <row r="13" spans="1:4">
      <c r="A13">
        <v>12</v>
      </c>
      <c r="B13">
        <v>64</v>
      </c>
      <c r="C13">
        <v>85</v>
      </c>
      <c r="D13">
        <f t="shared" si="0"/>
        <v>21</v>
      </c>
    </row>
    <row r="14" spans="1:4">
      <c r="A14">
        <v>13</v>
      </c>
      <c r="B14">
        <v>78</v>
      </c>
      <c r="C14">
        <v>99</v>
      </c>
      <c r="D14">
        <f t="shared" si="0"/>
        <v>21</v>
      </c>
    </row>
    <row r="15" spans="1:4">
      <c r="A15">
        <v>14</v>
      </c>
      <c r="B15">
        <v>53</v>
      </c>
      <c r="C15">
        <v>39</v>
      </c>
      <c r="D15">
        <f t="shared" si="0"/>
        <v>-14</v>
      </c>
    </row>
    <row r="16" spans="1:4">
      <c r="A16">
        <v>15</v>
      </c>
      <c r="B16">
        <v>41</v>
      </c>
      <c r="C16">
        <v>34</v>
      </c>
      <c r="D16">
        <f t="shared" si="0"/>
        <v>-7</v>
      </c>
    </row>
    <row r="17" spans="1:9">
      <c r="A17">
        <v>16</v>
      </c>
      <c r="B17">
        <v>39</v>
      </c>
      <c r="C17">
        <v>58</v>
      </c>
      <c r="D17">
        <f t="shared" si="0"/>
        <v>19</v>
      </c>
    </row>
    <row r="18" spans="1:9">
      <c r="A18">
        <v>17</v>
      </c>
      <c r="B18">
        <v>80</v>
      </c>
      <c r="C18">
        <v>73</v>
      </c>
      <c r="D18">
        <f t="shared" si="0"/>
        <v>-7</v>
      </c>
    </row>
    <row r="19" spans="1:9">
      <c r="A19">
        <v>18</v>
      </c>
      <c r="B19">
        <v>87</v>
      </c>
      <c r="C19">
        <v>53</v>
      </c>
      <c r="D19">
        <f t="shared" si="0"/>
        <v>-34</v>
      </c>
    </row>
    <row r="20" spans="1:9">
      <c r="A20">
        <v>19</v>
      </c>
      <c r="B20">
        <v>73</v>
      </c>
      <c r="C20">
        <v>66</v>
      </c>
      <c r="D20">
        <f t="shared" si="0"/>
        <v>-7</v>
      </c>
    </row>
    <row r="21" spans="1:9">
      <c r="A21">
        <v>20</v>
      </c>
      <c r="B21">
        <v>65</v>
      </c>
      <c r="C21">
        <v>78</v>
      </c>
      <c r="D21">
        <f t="shared" si="0"/>
        <v>13</v>
      </c>
    </row>
    <row r="22" spans="1:9">
      <c r="A22">
        <v>21</v>
      </c>
      <c r="B22">
        <v>28</v>
      </c>
      <c r="C22">
        <v>41</v>
      </c>
      <c r="D22">
        <f t="shared" si="0"/>
        <v>13</v>
      </c>
    </row>
    <row r="23" spans="1:9">
      <c r="A23">
        <v>22</v>
      </c>
      <c r="B23">
        <v>62</v>
      </c>
      <c r="C23">
        <v>71</v>
      </c>
      <c r="D23">
        <f t="shared" si="0"/>
        <v>9</v>
      </c>
    </row>
    <row r="24" spans="1:9">
      <c r="A24">
        <v>23</v>
      </c>
      <c r="B24">
        <v>49</v>
      </c>
      <c r="C24">
        <v>38</v>
      </c>
      <c r="D24">
        <f t="shared" si="0"/>
        <v>-11</v>
      </c>
    </row>
    <row r="25" spans="1:9">
      <c r="A25">
        <v>24</v>
      </c>
      <c r="B25">
        <v>84</v>
      </c>
      <c r="C25">
        <v>95</v>
      </c>
      <c r="D25">
        <f t="shared" si="0"/>
        <v>11</v>
      </c>
    </row>
    <row r="26" spans="1:9">
      <c r="A26">
        <v>25</v>
      </c>
      <c r="B26">
        <v>63</v>
      </c>
      <c r="C26">
        <v>81</v>
      </c>
      <c r="D26">
        <f t="shared" si="0"/>
        <v>18</v>
      </c>
    </row>
    <row r="27" spans="1:9">
      <c r="A27">
        <v>26</v>
      </c>
      <c r="B27">
        <v>77</v>
      </c>
      <c r="C27">
        <v>58</v>
      </c>
      <c r="D27">
        <f t="shared" si="0"/>
        <v>-19</v>
      </c>
    </row>
    <row r="28" spans="1:9">
      <c r="A28">
        <v>27</v>
      </c>
      <c r="B28">
        <v>67</v>
      </c>
      <c r="C28">
        <v>75</v>
      </c>
      <c r="D28">
        <f t="shared" si="0"/>
        <v>8</v>
      </c>
    </row>
    <row r="29" spans="1:9">
      <c r="A29">
        <v>28</v>
      </c>
      <c r="B29">
        <v>101</v>
      </c>
      <c r="C29">
        <v>94</v>
      </c>
      <c r="D29">
        <f t="shared" si="0"/>
        <v>-7</v>
      </c>
    </row>
    <row r="30" spans="1:9">
      <c r="A30">
        <v>29</v>
      </c>
      <c r="B30">
        <v>91</v>
      </c>
      <c r="C30">
        <v>100</v>
      </c>
      <c r="D30">
        <f t="shared" si="0"/>
        <v>9</v>
      </c>
    </row>
    <row r="31" spans="1:9">
      <c r="A31">
        <v>30</v>
      </c>
      <c r="B31">
        <v>50</v>
      </c>
      <c r="C31">
        <v>68</v>
      </c>
      <c r="D31">
        <f t="shared" si="0"/>
        <v>18</v>
      </c>
      <c r="F31">
        <f>AVERAGE(B2:B31)</f>
        <v>68.033333333333331</v>
      </c>
      <c r="G31">
        <f>AVERAGE(C2:C31)</f>
        <v>72.033333333333331</v>
      </c>
      <c r="H31">
        <f>_xlfn.VAR.S(B2:B31)</f>
        <v>418.4471264367819</v>
      </c>
      <c r="I31">
        <f>_xlfn.VAR.S(C2:C31)</f>
        <v>578.99885057471295</v>
      </c>
    </row>
    <row r="32" spans="1:9">
      <c r="B32">
        <f>AVERAGE(B2:B31)</f>
        <v>68.033333333333331</v>
      </c>
      <c r="C32">
        <f>AVERAGE(C2:C31)</f>
        <v>72.033333333333331</v>
      </c>
    </row>
    <row r="33" spans="2:6">
      <c r="C33" t="s">
        <v>233</v>
      </c>
      <c r="D33">
        <f>AVERAGE(D2:D31)</f>
        <v>4</v>
      </c>
    </row>
    <row r="34" spans="2:6">
      <c r="B34">
        <f>_xlfn.VAR.S(B2:B31)</f>
        <v>418.4471264367819</v>
      </c>
      <c r="C34">
        <f>_xlfn.VAR.S(C2:C31)</f>
        <v>578.99885057471295</v>
      </c>
      <c r="D34">
        <f>_xlfn.STDEV.S(D2:D31)</f>
        <v>14.08104619937615</v>
      </c>
    </row>
    <row r="35" spans="2:6">
      <c r="C35" t="s">
        <v>135</v>
      </c>
      <c r="D35">
        <f>COUNT(D2:D31)</f>
        <v>30</v>
      </c>
      <c r="F35">
        <f>D33/(D34/SQRT(D35))</f>
        <v>1.5559143823544377</v>
      </c>
    </row>
    <row r="36" spans="2:6">
      <c r="C36" t="s">
        <v>234</v>
      </c>
      <c r="D36">
        <v>28</v>
      </c>
      <c r="F36" s="5">
        <f>TDIST(F35,28,1)</f>
        <v>6.5480204038339582E-2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Problem_1</vt:lpstr>
      <vt:lpstr>Problem_2</vt:lpstr>
      <vt:lpstr>chi_square_distribution</vt:lpstr>
      <vt:lpstr>z_t_statistic</vt:lpstr>
      <vt:lpstr>Type_I_II_Errors</vt:lpstr>
      <vt:lpstr>Hypothesis_Testing</vt:lpstr>
      <vt:lpstr>Inferential_Stats_Week_1</vt:lpstr>
      <vt:lpstr>paired_t-test_analysis_tool_pac</vt:lpstr>
      <vt:lpstr>Titan_Case_Study</vt:lpstr>
      <vt:lpstr>Sheet1</vt:lpstr>
      <vt:lpstr>n-1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Chhabra, Aniket</dc:creator>
  <cp:lastModifiedBy>Chhabra, Aniket</cp:lastModifiedBy>
  <dcterms:created xsi:type="dcterms:W3CDTF">2020-10-16T02:44:28Z</dcterms:created>
  <dcterms:modified xsi:type="dcterms:W3CDTF">2020-12-12T12:46:37Z</dcterms:modified>
</cp:coreProperties>
</file>